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o\Documents\MEGA\Våra dokument\Hugo\Skolarbeten\Byggteknik 2\"/>
    </mc:Choice>
  </mc:AlternateContent>
  <xr:revisionPtr revIDLastSave="0" documentId="13_ncr:1_{5E639AEA-475A-4CCE-8C3F-BED754FB70D9}" xr6:coauthVersionLast="46" xr6:coauthVersionMax="46" xr10:uidLastSave="{00000000-0000-0000-0000-000000000000}"/>
  <bookViews>
    <workbookView xWindow="-28920" yWindow="-120" windowWidth="29040" windowHeight="15840" activeTab="2" xr2:uid="{00000000-000D-0000-FFFF-FFFF00000000}"/>
  </bookViews>
  <sheets>
    <sheet name="Summering" sheetId="5" r:id="rId1"/>
    <sheet name="Tak" sheetId="1" r:id="rId2"/>
    <sheet name="Väggar" sheetId="3" r:id="rId3"/>
    <sheet name="Grund" sheetId="2" r:id="rId4"/>
    <sheet name="Övrigt" sheetId="4" r:id="rId5"/>
  </sheets>
  <definedNames>
    <definedName name="Jordarter">Grund!$A$101:$A$103</definedName>
  </definedNames>
  <calcPr calcId="181029"/>
</workbook>
</file>

<file path=xl/calcChain.xml><?xml version="1.0" encoding="utf-8"?>
<calcChain xmlns="http://schemas.openxmlformats.org/spreadsheetml/2006/main">
  <c r="I13" i="3" l="1"/>
  <c r="G7" i="3"/>
  <c r="G10" i="3"/>
  <c r="H4" i="3"/>
  <c r="I4" i="3" s="1"/>
  <c r="G4" i="3"/>
  <c r="F4" i="2"/>
  <c r="E4" i="2"/>
  <c r="C4" i="5" l="1"/>
  <c r="E7" i="2"/>
  <c r="F7" i="2" s="1"/>
  <c r="E6" i="2"/>
  <c r="F6" i="2" s="1"/>
  <c r="F5" i="2"/>
  <c r="F7" i="3"/>
  <c r="H7" i="3"/>
  <c r="I7" i="3"/>
  <c r="I5" i="3"/>
  <c r="H5" i="3"/>
  <c r="F5" i="3"/>
  <c r="G5" i="3" s="1"/>
  <c r="G13" i="3" s="1"/>
  <c r="F6" i="1"/>
  <c r="H11" i="4"/>
  <c r="G10" i="4"/>
  <c r="H10" i="4" s="1"/>
  <c r="I10" i="4" s="1"/>
  <c r="G9" i="4"/>
  <c r="H9" i="4" s="1"/>
  <c r="I9" i="4" s="1"/>
  <c r="I6" i="4"/>
  <c r="H6" i="4"/>
  <c r="F6" i="4"/>
  <c r="G6" i="4" s="1"/>
  <c r="H4" i="4"/>
  <c r="I4" i="4" s="1"/>
  <c r="H3" i="4"/>
  <c r="I3" i="4" s="1"/>
  <c r="H11" i="3"/>
  <c r="H10" i="3"/>
  <c r="I10" i="3" s="1"/>
  <c r="G9" i="3"/>
  <c r="H9" i="3" s="1"/>
  <c r="I9" i="3" s="1"/>
  <c r="H3" i="3"/>
  <c r="I3" i="3" s="1"/>
  <c r="F11" i="2"/>
  <c r="F3" i="2"/>
  <c r="G13" i="4" l="1"/>
  <c r="F12" i="2"/>
  <c r="E12" i="2"/>
  <c r="H12" i="3"/>
  <c r="H12" i="4"/>
  <c r="I11" i="4"/>
  <c r="I12" i="4" s="1"/>
  <c r="I11" i="3"/>
  <c r="I12" i="3" s="1"/>
  <c r="H11" i="1"/>
  <c r="I11" i="1" s="1"/>
  <c r="G10" i="1"/>
  <c r="G9" i="1"/>
  <c r="H9" i="1" s="1"/>
  <c r="I9" i="1" s="1"/>
  <c r="I6" i="1"/>
  <c r="H6" i="1"/>
  <c r="G6" i="1"/>
  <c r="H4" i="1"/>
  <c r="H3" i="1"/>
  <c r="I3" i="1" s="1"/>
  <c r="E14" i="2" l="1"/>
  <c r="B4" i="5" s="1"/>
  <c r="I13" i="4"/>
  <c r="I14" i="4" s="1"/>
  <c r="I15" i="4" s="1"/>
  <c r="I14" i="3"/>
  <c r="I15" i="3" s="1"/>
  <c r="B3" i="5" s="1"/>
  <c r="H10" i="1"/>
  <c r="G13" i="1"/>
  <c r="I4" i="1"/>
  <c r="H12" i="1"/>
  <c r="I10" i="1"/>
  <c r="I12" i="1" l="1"/>
  <c r="I13" i="1" s="1"/>
  <c r="I14" i="1" s="1"/>
  <c r="I15" i="1" s="1"/>
  <c r="B2" i="5" s="1"/>
</calcChain>
</file>

<file path=xl/sharedStrings.xml><?xml version="1.0" encoding="utf-8"?>
<sst xmlns="http://schemas.openxmlformats.org/spreadsheetml/2006/main" count="107" uniqueCount="46">
  <si>
    <t>Skikt</t>
  </si>
  <si>
    <t>Material</t>
  </si>
  <si>
    <t>Tjocklek</t>
  </si>
  <si>
    <t>λ</t>
  </si>
  <si>
    <t>Andel</t>
  </si>
  <si>
    <t>λ-medel</t>
  </si>
  <si>
    <t>R</t>
  </si>
  <si>
    <t>R trä</t>
  </si>
  <si>
    <t>Rse</t>
  </si>
  <si>
    <t>Mineralull</t>
  </si>
  <si>
    <t>Träreglar</t>
  </si>
  <si>
    <t>Plastfolie</t>
  </si>
  <si>
    <t>Glespanel</t>
  </si>
  <si>
    <t>Gips</t>
  </si>
  <si>
    <t>Rsi</t>
  </si>
  <si>
    <t>λ-värdesmetoden</t>
  </si>
  <si>
    <t>U-värdesmetoden</t>
  </si>
  <si>
    <t>U-värde:</t>
  </si>
  <si>
    <t>4a</t>
  </si>
  <si>
    <t>4b</t>
  </si>
  <si>
    <t>Rtotλ:</t>
  </si>
  <si>
    <t>RtotU:</t>
  </si>
  <si>
    <t>Rtot:</t>
  </si>
  <si>
    <t>R min.lull</t>
  </si>
  <si>
    <t>Tegel/råspont</t>
  </si>
  <si>
    <t>3a</t>
  </si>
  <si>
    <t>3b</t>
  </si>
  <si>
    <t>Träpanel</t>
  </si>
  <si>
    <t>OSB</t>
  </si>
  <si>
    <t>Makadam</t>
  </si>
  <si>
    <t>Cellplast</t>
  </si>
  <si>
    <t>Betong</t>
  </si>
  <si>
    <t>Morän</t>
  </si>
  <si>
    <t>0-1 m</t>
  </si>
  <si>
    <t>1-6 m</t>
  </si>
  <si>
    <t>Area</t>
  </si>
  <si>
    <t>Byggnadsdel</t>
  </si>
  <si>
    <t>Tak</t>
  </si>
  <si>
    <t>Väggar</t>
  </si>
  <si>
    <t>Grund</t>
  </si>
  <si>
    <t>U-värde</t>
  </si>
  <si>
    <t>Sand</t>
  </si>
  <si>
    <t>Lera</t>
  </si>
  <si>
    <t>Jordarter</t>
  </si>
  <si>
    <t>R 0-1 m</t>
  </si>
  <si>
    <t>R 1-6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</si>
</sst>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"/>
    <numFmt numFmtId="166" formatCode="0.0%"/>
    <numFmt numFmtId="167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164" fontId="0" fillId="0" borderId="1" xfId="0" applyNumberFormat="1" applyFont="1" applyBorder="1" applyAlignment="1">
      <alignment horizontal="center"/>
    </xf>
    <xf numFmtId="10" fontId="0" fillId="0" borderId="1" xfId="0" applyNumberFormat="1" applyFont="1" applyBorder="1" applyAlignment="1">
      <alignment horizontal="center"/>
    </xf>
    <xf numFmtId="0" fontId="0" fillId="0" borderId="0" xfId="0" applyFont="1" applyBorder="1"/>
    <xf numFmtId="164" fontId="0" fillId="0" borderId="1" xfId="0" applyNumberFormat="1" applyFont="1" applyBorder="1"/>
    <xf numFmtId="164" fontId="0" fillId="0" borderId="0" xfId="0" applyNumberFormat="1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0" fillId="0" borderId="0" xfId="0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0" fontId="0" fillId="0" borderId="0" xfId="0" applyNumberFormat="1" applyFont="1" applyBorder="1" applyAlignment="1">
      <alignment horizontal="center"/>
    </xf>
    <xf numFmtId="164" fontId="0" fillId="0" borderId="0" xfId="0" applyNumberFormat="1" applyFont="1" applyBorder="1"/>
    <xf numFmtId="165" fontId="0" fillId="0" borderId="0" xfId="0" applyNumberFormat="1" applyFont="1" applyBorder="1"/>
    <xf numFmtId="164" fontId="0" fillId="0" borderId="0" xfId="0" applyNumberFormat="1" applyFont="1" applyBorder="1" applyAlignment="1">
      <alignment horizontal="center" vertical="center"/>
    </xf>
    <xf numFmtId="166" fontId="0" fillId="0" borderId="1" xfId="0" applyNumberFormat="1" applyFont="1" applyBorder="1" applyAlignment="1">
      <alignment horizontal="center"/>
    </xf>
    <xf numFmtId="0" fontId="0" fillId="0" borderId="0" xfId="0" applyBorder="1"/>
    <xf numFmtId="0" fontId="1" fillId="0" borderId="4" xfId="0" applyFont="1" applyBorder="1"/>
    <xf numFmtId="2" fontId="0" fillId="0" borderId="1" xfId="0" applyNumberFormat="1" applyBorder="1"/>
    <xf numFmtId="2" fontId="0" fillId="0" borderId="1" xfId="0" applyNumberFormat="1" applyFont="1" applyBorder="1"/>
    <xf numFmtId="2" fontId="0" fillId="0" borderId="1" xfId="0" applyNumberFormat="1" applyFont="1" applyBorder="1" applyAlignment="1">
      <alignment horizontal="center"/>
    </xf>
    <xf numFmtId="2" fontId="0" fillId="0" borderId="1" xfId="0" applyNumberFormat="1" applyFont="1" applyBorder="1" applyAlignment="1">
      <alignment horizontal="center" vertical="center"/>
    </xf>
    <xf numFmtId="167" fontId="0" fillId="0" borderId="1" xfId="0" applyNumberFormat="1" applyFont="1" applyBorder="1"/>
    <xf numFmtId="0" fontId="1" fillId="0" borderId="0" xfId="0" applyFont="1" applyBorder="1" applyAlignment="1">
      <alignment horizontal="center"/>
    </xf>
    <xf numFmtId="165" fontId="0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5" fontId="0" fillId="0" borderId="1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5" fontId="0" fillId="0" borderId="2" xfId="0" applyNumberFormat="1" applyFont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164" fontId="0" fillId="0" borderId="2" xfId="0" applyNumberFormat="1" applyFont="1" applyBorder="1" applyAlignment="1">
      <alignment horizontal="center" vertical="center"/>
    </xf>
    <xf numFmtId="164" fontId="0" fillId="0" borderId="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workbookViewId="0">
      <selection activeCell="G14" sqref="G14"/>
    </sheetView>
  </sheetViews>
  <sheetFormatPr defaultRowHeight="14.4" x14ac:dyDescent="0.3"/>
  <cols>
    <col min="1" max="1" width="12.109375" bestFit="1" customWidth="1"/>
    <col min="2" max="2" width="8.109375" bestFit="1" customWidth="1"/>
    <col min="3" max="3" width="5.109375" bestFit="1" customWidth="1"/>
  </cols>
  <sheetData>
    <row r="1" spans="1:10" x14ac:dyDescent="0.3">
      <c r="A1" s="2" t="s">
        <v>36</v>
      </c>
      <c r="B1" s="3" t="s">
        <v>40</v>
      </c>
      <c r="C1" s="2" t="s">
        <v>35</v>
      </c>
      <c r="D1" s="8"/>
      <c r="E1" s="27"/>
      <c r="F1" s="27"/>
      <c r="G1" s="27"/>
      <c r="H1" s="27"/>
      <c r="I1" s="27"/>
      <c r="J1" s="20"/>
    </row>
    <row r="2" spans="1:10" x14ac:dyDescent="0.3">
      <c r="A2" s="4" t="s">
        <v>37</v>
      </c>
      <c r="B2" s="9">
        <f>Tak!I15</f>
        <v>0.10926110161057348</v>
      </c>
      <c r="C2" s="4"/>
      <c r="D2" s="11"/>
      <c r="E2" s="11"/>
      <c r="F2" s="11"/>
      <c r="G2" s="11"/>
      <c r="H2" s="11"/>
      <c r="I2" s="11"/>
      <c r="J2" s="20"/>
    </row>
    <row r="3" spans="1:10" x14ac:dyDescent="0.3">
      <c r="A3" s="4" t="s">
        <v>38</v>
      </c>
      <c r="B3" s="9">
        <f>Väggar!I15</f>
        <v>0.40270635745417627</v>
      </c>
      <c r="C3" s="4"/>
      <c r="D3" s="13"/>
      <c r="E3" s="13"/>
      <c r="F3" s="13"/>
      <c r="G3" s="14"/>
      <c r="H3" s="14"/>
      <c r="I3" s="14"/>
      <c r="J3" s="20"/>
    </row>
    <row r="4" spans="1:10" x14ac:dyDescent="0.3">
      <c r="A4" s="4" t="s">
        <v>39</v>
      </c>
      <c r="B4" s="9">
        <f>Grund!E14</f>
        <v>9.4421276260917467E-2</v>
      </c>
      <c r="C4" s="4">
        <f>Grund!E13+Grund!F13</f>
        <v>40</v>
      </c>
      <c r="D4" s="13"/>
      <c r="E4" s="13"/>
      <c r="F4" s="13"/>
      <c r="G4" s="14"/>
      <c r="H4" s="14"/>
      <c r="I4" s="14"/>
      <c r="J4" s="20"/>
    </row>
    <row r="5" spans="1:10" x14ac:dyDescent="0.3">
      <c r="A5" s="13"/>
      <c r="B5" s="8"/>
      <c r="C5" s="13"/>
      <c r="D5" s="13"/>
      <c r="E5" s="13"/>
      <c r="F5" s="13"/>
      <c r="G5" s="14"/>
      <c r="H5" s="14"/>
      <c r="I5" s="14"/>
      <c r="J5" s="20"/>
    </row>
    <row r="6" spans="1:10" x14ac:dyDescent="0.3">
      <c r="D6" s="13"/>
      <c r="E6" s="15"/>
      <c r="F6" s="28"/>
      <c r="G6" s="29"/>
      <c r="H6" s="29"/>
      <c r="I6" s="29"/>
      <c r="J6" s="20"/>
    </row>
    <row r="7" spans="1:10" x14ac:dyDescent="0.3">
      <c r="A7" s="13"/>
      <c r="B7" s="8"/>
      <c r="C7" s="13"/>
      <c r="D7" s="13"/>
      <c r="E7" s="15"/>
      <c r="F7" s="28"/>
      <c r="G7" s="29"/>
      <c r="H7" s="29"/>
      <c r="I7" s="29"/>
      <c r="J7" s="20"/>
    </row>
    <row r="8" spans="1:10" x14ac:dyDescent="0.3">
      <c r="A8" s="13"/>
      <c r="B8" s="8"/>
      <c r="C8" s="13"/>
      <c r="D8" s="13"/>
      <c r="E8" s="13"/>
      <c r="F8" s="13"/>
      <c r="G8" s="14"/>
      <c r="H8" s="13"/>
      <c r="I8" s="13"/>
      <c r="J8" s="20"/>
    </row>
    <row r="9" spans="1:10" x14ac:dyDescent="0.3">
      <c r="A9" s="13"/>
      <c r="B9" s="8"/>
      <c r="C9" s="13"/>
      <c r="D9" s="13"/>
      <c r="E9" s="13"/>
      <c r="F9" s="13"/>
      <c r="G9" s="14"/>
      <c r="H9" s="14"/>
      <c r="I9" s="14"/>
      <c r="J9" s="20"/>
    </row>
    <row r="10" spans="1:10" x14ac:dyDescent="0.3">
      <c r="A10" s="13"/>
      <c r="B10" s="8"/>
      <c r="C10" s="13"/>
      <c r="D10" s="13"/>
      <c r="E10" s="13"/>
      <c r="F10" s="13"/>
      <c r="G10" s="14"/>
      <c r="H10" s="14"/>
      <c r="I10" s="14"/>
      <c r="J10" s="20"/>
    </row>
    <row r="11" spans="1:10" x14ac:dyDescent="0.3">
      <c r="A11" s="13"/>
      <c r="B11" s="8"/>
      <c r="C11" s="13"/>
      <c r="D11" s="13"/>
      <c r="E11" s="13"/>
      <c r="F11" s="13"/>
      <c r="G11" s="14"/>
      <c r="H11" s="14"/>
      <c r="I11" s="14"/>
      <c r="J11" s="20"/>
    </row>
    <row r="12" spans="1:10" x14ac:dyDescent="0.3">
      <c r="A12" s="8"/>
      <c r="B12" s="8"/>
      <c r="C12" s="8"/>
      <c r="D12" s="8"/>
      <c r="E12" s="8"/>
      <c r="F12" s="8"/>
      <c r="G12" s="8"/>
      <c r="H12" s="14"/>
      <c r="I12" s="16"/>
      <c r="J12" s="20"/>
    </row>
    <row r="13" spans="1:10" x14ac:dyDescent="0.3">
      <c r="A13" s="8"/>
      <c r="B13" s="8"/>
      <c r="C13" s="8"/>
      <c r="D13" s="8"/>
      <c r="E13" s="8"/>
      <c r="F13" s="12"/>
      <c r="G13" s="16"/>
      <c r="H13" s="12"/>
      <c r="I13" s="16"/>
      <c r="J13" s="20"/>
    </row>
    <row r="14" spans="1:10" x14ac:dyDescent="0.3">
      <c r="A14" s="8"/>
      <c r="B14" s="8"/>
      <c r="C14" s="8"/>
      <c r="D14" s="8"/>
      <c r="E14" s="8"/>
      <c r="F14" s="8"/>
      <c r="G14" s="8"/>
      <c r="H14" s="12"/>
      <c r="I14" s="16"/>
      <c r="J14" s="20"/>
    </row>
    <row r="15" spans="1:10" x14ac:dyDescent="0.3">
      <c r="A15" s="8"/>
      <c r="B15" s="8"/>
      <c r="C15" s="8"/>
      <c r="D15" s="8"/>
      <c r="E15" s="8"/>
      <c r="F15" s="8"/>
      <c r="G15" s="8"/>
      <c r="H15" s="12"/>
      <c r="I15" s="16"/>
      <c r="J15" s="20"/>
    </row>
    <row r="16" spans="1:10" x14ac:dyDescent="0.3">
      <c r="A16" s="20"/>
      <c r="B16" s="20"/>
      <c r="C16" s="20"/>
      <c r="D16" s="20"/>
      <c r="E16" s="20"/>
      <c r="F16" s="20"/>
      <c r="G16" s="20"/>
      <c r="H16" s="20"/>
      <c r="I16" s="20"/>
      <c r="J16" s="20"/>
    </row>
    <row r="17" spans="1:10" x14ac:dyDescent="0.3">
      <c r="A17" s="20"/>
      <c r="B17" s="20"/>
      <c r="C17" s="20"/>
      <c r="D17" s="20"/>
      <c r="E17" s="20"/>
      <c r="F17" s="20"/>
      <c r="G17" s="20"/>
      <c r="H17" s="20"/>
      <c r="I17" s="20"/>
      <c r="J17" s="20"/>
    </row>
    <row r="18" spans="1:10" x14ac:dyDescent="0.3">
      <c r="A18" s="20"/>
      <c r="B18" s="20"/>
      <c r="C18" s="20"/>
      <c r="D18" s="20"/>
      <c r="E18" s="20"/>
      <c r="F18" s="20"/>
      <c r="G18" s="20"/>
      <c r="H18" s="20"/>
      <c r="I18" s="20"/>
      <c r="J18" s="20"/>
    </row>
    <row r="19" spans="1:10" x14ac:dyDescent="0.3">
      <c r="A19" s="20"/>
      <c r="B19" s="20"/>
      <c r="C19" s="20"/>
      <c r="D19" s="20"/>
      <c r="E19" s="20"/>
      <c r="F19" s="20"/>
      <c r="G19" s="20"/>
      <c r="H19" s="20"/>
      <c r="I19" s="20"/>
      <c r="J19" s="20"/>
    </row>
    <row r="20" spans="1:10" x14ac:dyDescent="0.3">
      <c r="A20" s="20"/>
      <c r="B20" s="20"/>
      <c r="C20" s="20"/>
      <c r="D20" s="20"/>
      <c r="E20" s="20"/>
      <c r="F20" s="20"/>
      <c r="G20" s="20"/>
      <c r="H20" s="20"/>
      <c r="I20" s="20"/>
      <c r="J20" s="20"/>
    </row>
  </sheetData>
  <mergeCells count="6">
    <mergeCell ref="E1:G1"/>
    <mergeCell ref="H1:I1"/>
    <mergeCell ref="F6:F7"/>
    <mergeCell ref="G6:G7"/>
    <mergeCell ref="H6:H7"/>
    <mergeCell ref="I6:I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6"/>
  <sheetViews>
    <sheetView zoomScaleNormal="100" workbookViewId="0"/>
  </sheetViews>
  <sheetFormatPr defaultColWidth="9.109375" defaultRowHeight="14.4" x14ac:dyDescent="0.3"/>
  <cols>
    <col min="1" max="1" width="5.33203125" style="1" bestFit="1" customWidth="1"/>
    <col min="2" max="2" width="13.5546875" style="1" bestFit="1" customWidth="1"/>
    <col min="3" max="3" width="8.33203125" style="1" bestFit="1" customWidth="1"/>
    <col min="4" max="4" width="6" style="1" bestFit="1" customWidth="1"/>
    <col min="5" max="5" width="7.109375" style="1" bestFit="1" customWidth="1"/>
    <col min="6" max="6" width="8.44140625" style="1" bestFit="1" customWidth="1"/>
    <col min="7" max="7" width="5.5546875" style="1" bestFit="1" customWidth="1"/>
    <col min="8" max="8" width="10.6640625" style="1" customWidth="1"/>
    <col min="9" max="9" width="7" style="1" customWidth="1"/>
    <col min="10" max="10" width="12" style="1" bestFit="1" customWidth="1"/>
    <col min="11" max="11" width="8.109375" style="1" bestFit="1" customWidth="1"/>
    <col min="12" max="16384" width="9.109375" style="1"/>
  </cols>
  <sheetData>
    <row r="1" spans="1:11" x14ac:dyDescent="0.3">
      <c r="E1" s="30" t="s">
        <v>15</v>
      </c>
      <c r="F1" s="30"/>
      <c r="G1" s="30"/>
      <c r="H1" s="30" t="s">
        <v>16</v>
      </c>
      <c r="I1" s="30"/>
      <c r="J1" s="8"/>
      <c r="K1" s="8"/>
    </row>
    <row r="2" spans="1:11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23</v>
      </c>
      <c r="I2" s="2" t="s">
        <v>7</v>
      </c>
      <c r="J2" s="8"/>
      <c r="K2" s="8"/>
    </row>
    <row r="3" spans="1:11" x14ac:dyDescent="0.3">
      <c r="A3" s="4">
        <v>1</v>
      </c>
      <c r="B3" s="5" t="s">
        <v>8</v>
      </c>
      <c r="C3" s="4"/>
      <c r="D3" s="4"/>
      <c r="E3" s="4"/>
      <c r="F3" s="4"/>
      <c r="G3" s="6">
        <v>0.04</v>
      </c>
      <c r="H3" s="6">
        <f t="shared" ref="H3:I4" si="0">G3</f>
        <v>0.04</v>
      </c>
      <c r="I3" s="6">
        <f t="shared" si="0"/>
        <v>0.04</v>
      </c>
      <c r="J3" s="8"/>
      <c r="K3" s="8"/>
    </row>
    <row r="4" spans="1:11" x14ac:dyDescent="0.3">
      <c r="A4" s="4">
        <v>2</v>
      </c>
      <c r="B4" s="5" t="s">
        <v>24</v>
      </c>
      <c r="C4" s="4"/>
      <c r="D4" s="4"/>
      <c r="E4" s="4"/>
      <c r="F4" s="4"/>
      <c r="G4" s="6">
        <v>0.3</v>
      </c>
      <c r="H4" s="6">
        <f t="shared" si="0"/>
        <v>0.3</v>
      </c>
      <c r="I4" s="6">
        <f t="shared" si="0"/>
        <v>0.3</v>
      </c>
      <c r="J4" s="8"/>
      <c r="K4" s="8"/>
    </row>
    <row r="5" spans="1:11" x14ac:dyDescent="0.3">
      <c r="A5" s="4"/>
      <c r="B5" s="5"/>
      <c r="C5" s="4"/>
      <c r="D5" s="4"/>
      <c r="E5" s="4"/>
      <c r="F5" s="4"/>
      <c r="G5" s="6"/>
      <c r="H5" s="6"/>
      <c r="I5" s="6"/>
      <c r="J5" s="8"/>
      <c r="K5" s="8"/>
    </row>
    <row r="6" spans="1:11" x14ac:dyDescent="0.3">
      <c r="A6" s="4" t="s">
        <v>25</v>
      </c>
      <c r="B6" s="5" t="s">
        <v>9</v>
      </c>
      <c r="C6" s="4">
        <v>0.36499999999999999</v>
      </c>
      <c r="D6" s="4">
        <v>3.3000000000000002E-2</v>
      </c>
      <c r="E6" s="7">
        <v>0.92500000000000004</v>
      </c>
      <c r="F6" s="31">
        <f>D6*E6+D7*E7</f>
        <v>4.3825000000000003E-2</v>
      </c>
      <c r="G6" s="32">
        <f>C7/F6</f>
        <v>8.3285795778665133</v>
      </c>
      <c r="H6" s="32">
        <f>C6/D6</f>
        <v>11.060606060606061</v>
      </c>
      <c r="I6" s="32">
        <f>C7/D7</f>
        <v>2.6071428571428568</v>
      </c>
      <c r="J6" s="27"/>
      <c r="K6" s="27"/>
    </row>
    <row r="7" spans="1:11" x14ac:dyDescent="0.3">
      <c r="A7" s="4" t="s">
        <v>26</v>
      </c>
      <c r="B7" s="5" t="s">
        <v>10</v>
      </c>
      <c r="C7" s="4">
        <v>0.36499999999999999</v>
      </c>
      <c r="D7" s="4">
        <v>0.14000000000000001</v>
      </c>
      <c r="E7" s="7">
        <v>9.5000000000000001E-2</v>
      </c>
      <c r="F7" s="31"/>
      <c r="G7" s="32"/>
      <c r="H7" s="32"/>
      <c r="I7" s="32"/>
      <c r="J7" s="11"/>
      <c r="K7" s="11"/>
    </row>
    <row r="8" spans="1:11" x14ac:dyDescent="0.3">
      <c r="A8" s="4">
        <v>4</v>
      </c>
      <c r="B8" s="5" t="s">
        <v>11</v>
      </c>
      <c r="C8" s="4">
        <v>1E-3</v>
      </c>
      <c r="D8" s="4"/>
      <c r="E8" s="4"/>
      <c r="F8" s="4"/>
      <c r="G8" s="6"/>
      <c r="H8" s="4"/>
      <c r="I8" s="4"/>
      <c r="J8" s="14"/>
      <c r="K8" s="14"/>
    </row>
    <row r="9" spans="1:11" x14ac:dyDescent="0.3">
      <c r="A9" s="4">
        <v>5</v>
      </c>
      <c r="B9" s="5" t="s">
        <v>12</v>
      </c>
      <c r="C9" s="4">
        <v>2.1999999999999999E-2</v>
      </c>
      <c r="D9" s="4">
        <v>0.14000000000000001</v>
      </c>
      <c r="E9" s="4"/>
      <c r="F9" s="4"/>
      <c r="G9" s="6">
        <f>C9/D9</f>
        <v>0.15714285714285711</v>
      </c>
      <c r="H9" s="6">
        <f t="shared" ref="H9:I11" si="1">G9</f>
        <v>0.15714285714285711</v>
      </c>
      <c r="I9" s="6">
        <f t="shared" si="1"/>
        <v>0.15714285714285711</v>
      </c>
      <c r="J9" s="14"/>
      <c r="K9" s="14"/>
    </row>
    <row r="10" spans="1:11" x14ac:dyDescent="0.3">
      <c r="A10" s="4">
        <v>6</v>
      </c>
      <c r="B10" s="5" t="s">
        <v>13</v>
      </c>
      <c r="C10" s="4">
        <v>1.2E-2</v>
      </c>
      <c r="D10" s="4">
        <v>0.21</v>
      </c>
      <c r="E10" s="4"/>
      <c r="F10" s="4"/>
      <c r="G10" s="6">
        <f>C10/D10</f>
        <v>5.7142857142857148E-2</v>
      </c>
      <c r="H10" s="6">
        <f t="shared" si="1"/>
        <v>5.7142857142857148E-2</v>
      </c>
      <c r="I10" s="6">
        <f t="shared" si="1"/>
        <v>5.7142857142857148E-2</v>
      </c>
      <c r="J10" s="14"/>
      <c r="K10" s="14"/>
    </row>
    <row r="11" spans="1:11" x14ac:dyDescent="0.3">
      <c r="A11" s="4">
        <v>7</v>
      </c>
      <c r="B11" s="5" t="s">
        <v>14</v>
      </c>
      <c r="C11" s="4"/>
      <c r="D11" s="4"/>
      <c r="E11" s="4"/>
      <c r="F11" s="4"/>
      <c r="G11" s="6">
        <v>0.13</v>
      </c>
      <c r="H11" s="6">
        <f t="shared" si="1"/>
        <v>0.13</v>
      </c>
      <c r="I11" s="6">
        <f t="shared" si="1"/>
        <v>0.13</v>
      </c>
      <c r="J11" s="14"/>
      <c r="K11" s="14"/>
    </row>
    <row r="12" spans="1:11" x14ac:dyDescent="0.3">
      <c r="A12" s="8"/>
      <c r="B12" s="8"/>
      <c r="C12" s="8"/>
      <c r="D12" s="8"/>
      <c r="E12" s="8"/>
      <c r="F12" s="5"/>
      <c r="G12" s="5"/>
      <c r="H12" s="6">
        <f>H11+H10+H9+H6+H5+H4+H3</f>
        <v>11.744891774891775</v>
      </c>
      <c r="I12" s="9">
        <f>I11+I10+I9+I6+I5+I4+I3</f>
        <v>3.2914285714285709</v>
      </c>
      <c r="J12" s="29"/>
      <c r="K12" s="29"/>
    </row>
    <row r="13" spans="1:11" x14ac:dyDescent="0.3">
      <c r="F13" s="3" t="s">
        <v>20</v>
      </c>
      <c r="G13" s="9">
        <f>G11+G10+G9+G6+G5+G4+G3</f>
        <v>9.0128652921522274</v>
      </c>
      <c r="H13" s="3" t="s">
        <v>21</v>
      </c>
      <c r="I13" s="9">
        <f>1/(E6/H12+E7/I12)</f>
        <v>9.2919107948431723</v>
      </c>
      <c r="J13" s="29"/>
      <c r="K13" s="29"/>
    </row>
    <row r="14" spans="1:11" x14ac:dyDescent="0.3">
      <c r="H14" s="3" t="s">
        <v>22</v>
      </c>
      <c r="I14" s="9">
        <f>(I13+G13)/2</f>
        <v>9.1523880434976999</v>
      </c>
      <c r="J14" s="13"/>
      <c r="K14" s="13"/>
    </row>
    <row r="15" spans="1:11" x14ac:dyDescent="0.3">
      <c r="H15" s="3" t="s">
        <v>17</v>
      </c>
      <c r="I15" s="9">
        <f>1/I14</f>
        <v>0.10926110161057348</v>
      </c>
      <c r="J15" s="14"/>
      <c r="K15" s="14"/>
    </row>
    <row r="16" spans="1:11" x14ac:dyDescent="0.3">
      <c r="A16" s="8"/>
      <c r="B16" s="8"/>
      <c r="C16" s="13"/>
      <c r="D16" s="8"/>
      <c r="E16" s="13"/>
      <c r="F16" s="13"/>
      <c r="G16" s="13"/>
      <c r="H16" s="13"/>
      <c r="I16" s="14"/>
      <c r="J16" s="14"/>
      <c r="K16" s="14"/>
    </row>
    <row r="17" spans="1:11" x14ac:dyDescent="0.3">
      <c r="A17" s="8"/>
      <c r="B17" s="8"/>
      <c r="C17" s="13"/>
      <c r="D17" s="8"/>
      <c r="E17" s="13"/>
      <c r="F17" s="13"/>
      <c r="G17" s="13"/>
      <c r="H17" s="13"/>
      <c r="I17" s="14"/>
      <c r="J17" s="14"/>
      <c r="K17" s="14"/>
    </row>
    <row r="18" spans="1:11" x14ac:dyDescent="0.3">
      <c r="A18" s="8"/>
      <c r="B18" s="8"/>
      <c r="C18" s="8"/>
      <c r="D18" s="8"/>
      <c r="E18" s="8"/>
      <c r="F18" s="8"/>
      <c r="G18" s="8"/>
      <c r="H18" s="8"/>
      <c r="I18" s="8"/>
      <c r="J18" s="14"/>
      <c r="K18" s="16"/>
    </row>
    <row r="19" spans="1:11" x14ac:dyDescent="0.3">
      <c r="A19" s="8"/>
      <c r="B19" s="8"/>
      <c r="C19" s="8"/>
      <c r="D19" s="8"/>
      <c r="E19" s="8"/>
      <c r="F19" s="8"/>
      <c r="G19" s="8"/>
      <c r="H19" s="12"/>
      <c r="I19" s="16"/>
      <c r="J19" s="12"/>
      <c r="K19" s="16"/>
    </row>
    <row r="20" spans="1:11" x14ac:dyDescent="0.3">
      <c r="A20" s="8"/>
      <c r="B20" s="8"/>
      <c r="C20" s="8"/>
      <c r="D20" s="8"/>
      <c r="E20" s="8"/>
      <c r="F20" s="8"/>
      <c r="G20" s="8"/>
      <c r="H20" s="8"/>
      <c r="I20" s="8"/>
      <c r="J20" s="12"/>
      <c r="K20" s="16"/>
    </row>
    <row r="21" spans="1:11" x14ac:dyDescent="0.3">
      <c r="A21" s="8"/>
      <c r="B21" s="8"/>
      <c r="C21" s="8"/>
      <c r="D21" s="8"/>
      <c r="E21" s="8"/>
      <c r="F21" s="8"/>
      <c r="G21" s="8"/>
      <c r="H21" s="8"/>
      <c r="I21" s="8"/>
      <c r="J21" s="12"/>
      <c r="K21" s="17"/>
    </row>
    <row r="40" spans="10:10" x14ac:dyDescent="0.3">
      <c r="J40" s="10"/>
    </row>
    <row r="56" spans="10:11" x14ac:dyDescent="0.3">
      <c r="J56" s="12"/>
      <c r="K56" s="16"/>
    </row>
  </sheetData>
  <sortState xmlns:xlrd2="http://schemas.microsoft.com/office/spreadsheetml/2017/richdata2" ref="A101:A103">
    <sortCondition ref="A101"/>
  </sortState>
  <mergeCells count="9">
    <mergeCell ref="J12:J13"/>
    <mergeCell ref="K12:K13"/>
    <mergeCell ref="J6:K6"/>
    <mergeCell ref="E1:G1"/>
    <mergeCell ref="H1:I1"/>
    <mergeCell ref="F6:F7"/>
    <mergeCell ref="G6:G7"/>
    <mergeCell ref="H6:H7"/>
    <mergeCell ref="I6:I7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"/>
  <sheetViews>
    <sheetView tabSelected="1" workbookViewId="0">
      <selection activeCell="J19" sqref="J19"/>
    </sheetView>
  </sheetViews>
  <sheetFormatPr defaultRowHeight="14.4" x14ac:dyDescent="0.3"/>
  <cols>
    <col min="1" max="1" width="5.33203125" bestFit="1" customWidth="1"/>
    <col min="2" max="2" width="10.109375" bestFit="1" customWidth="1"/>
    <col min="3" max="3" width="8.33203125" bestFit="1" customWidth="1"/>
    <col min="4" max="4" width="6" bestFit="1" customWidth="1"/>
    <col min="5" max="5" width="6.33203125" bestFit="1" customWidth="1"/>
    <col min="6" max="6" width="8.44140625" bestFit="1" customWidth="1"/>
    <col min="7" max="7" width="5.5546875" bestFit="1" customWidth="1"/>
    <col min="8" max="8" width="10.5546875" customWidth="1"/>
    <col min="9" max="9" width="7" customWidth="1"/>
  </cols>
  <sheetData>
    <row r="1" spans="1:9" x14ac:dyDescent="0.3">
      <c r="A1" s="1"/>
      <c r="B1" s="1"/>
      <c r="C1" s="1"/>
      <c r="D1" s="1"/>
      <c r="E1" s="30" t="s">
        <v>15</v>
      </c>
      <c r="F1" s="30"/>
      <c r="G1" s="30"/>
      <c r="H1" s="30" t="s">
        <v>16</v>
      </c>
      <c r="I1" s="30"/>
    </row>
    <row r="2" spans="1:9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23</v>
      </c>
      <c r="I2" s="2" t="s">
        <v>7</v>
      </c>
    </row>
    <row r="3" spans="1:9" x14ac:dyDescent="0.3">
      <c r="A3" s="4">
        <v>1</v>
      </c>
      <c r="B3" s="5" t="s">
        <v>8</v>
      </c>
      <c r="C3" s="4"/>
      <c r="D3" s="4"/>
      <c r="E3" s="4"/>
      <c r="F3" s="4"/>
      <c r="G3" s="6">
        <v>0.04</v>
      </c>
      <c r="H3" s="6">
        <f t="shared" ref="H3:I4" si="0">G3</f>
        <v>0.04</v>
      </c>
      <c r="I3" s="6">
        <f t="shared" si="0"/>
        <v>0.04</v>
      </c>
    </row>
    <row r="4" spans="1:9" x14ac:dyDescent="0.3">
      <c r="A4" s="4">
        <v>2</v>
      </c>
      <c r="B4" s="5" t="s">
        <v>27</v>
      </c>
      <c r="C4" s="4">
        <v>1.7999999999999999E-2</v>
      </c>
      <c r="D4" s="4">
        <v>0.21</v>
      </c>
      <c r="E4" s="4"/>
      <c r="F4" s="4"/>
      <c r="G4" s="6">
        <f>C4/D4</f>
        <v>8.5714285714285715E-2</v>
      </c>
      <c r="H4" s="6">
        <f t="shared" si="0"/>
        <v>8.5714285714285715E-2</v>
      </c>
      <c r="I4" s="6">
        <f t="shared" si="0"/>
        <v>8.5714285714285715E-2</v>
      </c>
    </row>
    <row r="5" spans="1:9" x14ac:dyDescent="0.3">
      <c r="A5" s="4" t="s">
        <v>25</v>
      </c>
      <c r="B5" s="5" t="s">
        <v>9</v>
      </c>
      <c r="C5" s="4">
        <v>9.5000000000000001E-2</v>
      </c>
      <c r="D5" s="4">
        <v>3.6999999999999998E-2</v>
      </c>
      <c r="E5" s="19">
        <v>0.9</v>
      </c>
      <c r="F5" s="33">
        <f>D5*E5+D6*E6</f>
        <v>4.7299999999999995E-2</v>
      </c>
      <c r="G5" s="35">
        <f>C5/F5</f>
        <v>2.0084566596194504</v>
      </c>
      <c r="H5" s="35">
        <f>C5/D5</f>
        <v>2.5675675675675675</v>
      </c>
      <c r="I5" s="35">
        <f>C6/D6</f>
        <v>0.67857142857142849</v>
      </c>
    </row>
    <row r="6" spans="1:9" x14ac:dyDescent="0.3">
      <c r="A6" s="4" t="s">
        <v>26</v>
      </c>
      <c r="B6" s="5" t="s">
        <v>10</v>
      </c>
      <c r="C6" s="4">
        <v>9.5000000000000001E-2</v>
      </c>
      <c r="D6" s="4">
        <v>0.14000000000000001</v>
      </c>
      <c r="E6" s="19">
        <v>0.1</v>
      </c>
      <c r="F6" s="34"/>
      <c r="G6" s="36"/>
      <c r="H6" s="36"/>
      <c r="I6" s="36"/>
    </row>
    <row r="7" spans="1:9" x14ac:dyDescent="0.3">
      <c r="A7" s="4" t="s">
        <v>18</v>
      </c>
      <c r="B7" s="5" t="s">
        <v>9</v>
      </c>
      <c r="C7" s="4"/>
      <c r="D7" s="4">
        <v>3.3000000000000002E-2</v>
      </c>
      <c r="E7" s="19">
        <v>0.90500000000000003</v>
      </c>
      <c r="F7" s="33">
        <f>D7*E7+D8*E8</f>
        <v>4.3165000000000002E-2</v>
      </c>
      <c r="G7" s="35">
        <f>C7/F7</f>
        <v>0</v>
      </c>
      <c r="H7" s="35">
        <f>C7/D7</f>
        <v>0</v>
      </c>
      <c r="I7" s="35">
        <f>C8/D8</f>
        <v>0</v>
      </c>
    </row>
    <row r="8" spans="1:9" x14ac:dyDescent="0.3">
      <c r="A8" s="4" t="s">
        <v>19</v>
      </c>
      <c r="B8" s="5" t="s">
        <v>10</v>
      </c>
      <c r="C8" s="4"/>
      <c r="D8" s="4">
        <v>0.14000000000000001</v>
      </c>
      <c r="E8" s="19">
        <v>9.5000000000000001E-2</v>
      </c>
      <c r="F8" s="34"/>
      <c r="G8" s="36"/>
      <c r="H8" s="36"/>
      <c r="I8" s="36"/>
    </row>
    <row r="9" spans="1:9" x14ac:dyDescent="0.3">
      <c r="A9" s="4">
        <v>5</v>
      </c>
      <c r="B9" s="5" t="s">
        <v>28</v>
      </c>
      <c r="C9" s="4">
        <v>1.4999999999999999E-2</v>
      </c>
      <c r="D9" s="4">
        <v>0.14000000000000001</v>
      </c>
      <c r="E9" s="4"/>
      <c r="F9" s="4"/>
      <c r="G9" s="6">
        <f>C9/D9</f>
        <v>0.10714285714285712</v>
      </c>
      <c r="H9" s="6">
        <f t="shared" ref="H9:I11" si="1">G9</f>
        <v>0.10714285714285712</v>
      </c>
      <c r="I9" s="6">
        <f t="shared" si="1"/>
        <v>0.10714285714285712</v>
      </c>
    </row>
    <row r="10" spans="1:9" x14ac:dyDescent="0.3">
      <c r="A10" s="4">
        <v>6</v>
      </c>
      <c r="B10" s="5" t="s">
        <v>13</v>
      </c>
      <c r="C10" s="4">
        <v>1.2999999999999999E-2</v>
      </c>
      <c r="D10" s="4">
        <v>0.25</v>
      </c>
      <c r="E10" s="4"/>
      <c r="F10" s="4"/>
      <c r="G10" s="6">
        <f>C10/D10</f>
        <v>5.1999999999999998E-2</v>
      </c>
      <c r="H10" s="6">
        <f t="shared" si="1"/>
        <v>5.1999999999999998E-2</v>
      </c>
      <c r="I10" s="6">
        <f t="shared" si="1"/>
        <v>5.1999999999999998E-2</v>
      </c>
    </row>
    <row r="11" spans="1:9" x14ac:dyDescent="0.3">
      <c r="A11" s="4">
        <v>7</v>
      </c>
      <c r="B11" s="5" t="s">
        <v>14</v>
      </c>
      <c r="C11" s="4"/>
      <c r="D11" s="4"/>
      <c r="E11" s="4"/>
      <c r="F11" s="4"/>
      <c r="G11" s="6">
        <v>0.13</v>
      </c>
      <c r="H11" s="6">
        <f t="shared" si="1"/>
        <v>0.13</v>
      </c>
      <c r="I11" s="6">
        <f t="shared" si="1"/>
        <v>0.13</v>
      </c>
    </row>
    <row r="12" spans="1:9" x14ac:dyDescent="0.3">
      <c r="A12" s="8"/>
      <c r="B12" s="8"/>
      <c r="C12" s="8"/>
      <c r="D12" s="8"/>
      <c r="E12" s="8"/>
      <c r="F12" s="5"/>
      <c r="G12" s="5"/>
      <c r="H12" s="6">
        <f>H3+H4+H5+H7+H9+H10+H11</f>
        <v>2.9824247104247106</v>
      </c>
      <c r="I12" s="6">
        <f>I3+I4+I5+I7+I9+I10+I11</f>
        <v>1.0934285714285714</v>
      </c>
    </row>
    <row r="13" spans="1:9" x14ac:dyDescent="0.3">
      <c r="A13" s="1"/>
      <c r="B13" s="1"/>
      <c r="C13" s="1"/>
      <c r="D13" s="1"/>
      <c r="E13" s="1"/>
      <c r="F13" s="3" t="s">
        <v>20</v>
      </c>
      <c r="G13" s="9">
        <f>G11+G10+G9+G7+G5+G4+G3</f>
        <v>2.4233138024765934</v>
      </c>
      <c r="H13" s="3" t="s">
        <v>21</v>
      </c>
      <c r="I13" s="9">
        <f>1/(E5/H12+E6/I12)</f>
        <v>2.5430840777147536</v>
      </c>
    </row>
    <row r="14" spans="1:9" x14ac:dyDescent="0.3">
      <c r="A14" s="1"/>
      <c r="B14" s="1"/>
      <c r="C14" s="1"/>
      <c r="D14" s="1"/>
      <c r="E14" s="1"/>
      <c r="F14" s="1"/>
      <c r="G14" s="1"/>
      <c r="H14" s="3" t="s">
        <v>22</v>
      </c>
      <c r="I14" s="9">
        <f>(I13+G13)/2</f>
        <v>2.4831989400956735</v>
      </c>
    </row>
    <row r="15" spans="1:9" x14ac:dyDescent="0.3">
      <c r="A15" s="1"/>
      <c r="B15" s="1"/>
      <c r="C15" s="1"/>
      <c r="D15" s="1"/>
      <c r="E15" s="1"/>
      <c r="F15" s="1"/>
      <c r="G15" s="1"/>
      <c r="H15" s="3" t="s">
        <v>17</v>
      </c>
      <c r="I15" s="9">
        <f>1/I14</f>
        <v>0.40270635745417627</v>
      </c>
    </row>
  </sheetData>
  <mergeCells count="10">
    <mergeCell ref="I7:I8"/>
    <mergeCell ref="H7:H8"/>
    <mergeCell ref="G7:G8"/>
    <mergeCell ref="F7:F8"/>
    <mergeCell ref="E1:G1"/>
    <mergeCell ref="H1:I1"/>
    <mergeCell ref="F5:F6"/>
    <mergeCell ref="H5:H6"/>
    <mergeCell ref="G5:G6"/>
    <mergeCell ref="I5:I6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03"/>
  <sheetViews>
    <sheetView workbookViewId="0"/>
  </sheetViews>
  <sheetFormatPr defaultRowHeight="14.4" x14ac:dyDescent="0.3"/>
  <cols>
    <col min="1" max="1" width="5.33203125" bestFit="1" customWidth="1"/>
    <col min="2" max="2" width="9.5546875" bestFit="1" customWidth="1"/>
    <col min="3" max="3" width="8.33203125" bestFit="1" customWidth="1"/>
    <col min="4" max="4" width="8.6640625" bestFit="1" customWidth="1"/>
    <col min="5" max="5" width="12" bestFit="1" customWidth="1"/>
    <col min="6" max="6" width="9.88671875" bestFit="1" customWidth="1"/>
    <col min="7" max="7" width="12" bestFit="1" customWidth="1"/>
    <col min="8" max="8" width="6.5546875" bestFit="1" customWidth="1"/>
    <col min="9" max="9" width="5.5546875" bestFit="1" customWidth="1"/>
  </cols>
  <sheetData>
    <row r="1" spans="1:10" x14ac:dyDescent="0.3">
      <c r="A1" s="1"/>
      <c r="B1" s="1"/>
      <c r="C1" s="1"/>
      <c r="D1" s="8"/>
      <c r="E1" s="2" t="s">
        <v>33</v>
      </c>
      <c r="F1" s="2" t="s">
        <v>34</v>
      </c>
      <c r="I1" s="11"/>
      <c r="J1" s="20"/>
    </row>
    <row r="2" spans="1:10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6</v>
      </c>
      <c r="F2" s="2" t="s">
        <v>6</v>
      </c>
      <c r="I2" s="11"/>
    </row>
    <row r="3" spans="1:10" x14ac:dyDescent="0.3">
      <c r="A3" s="4">
        <v>1</v>
      </c>
      <c r="B3" s="5" t="s">
        <v>8</v>
      </c>
      <c r="C3" s="4"/>
      <c r="D3" s="4"/>
      <c r="E3" s="24">
        <v>0.04</v>
      </c>
      <c r="F3" s="24">
        <f>E3</f>
        <v>0.04</v>
      </c>
      <c r="I3" s="14"/>
    </row>
    <row r="4" spans="1:10" x14ac:dyDescent="0.3">
      <c r="A4" s="4">
        <v>2</v>
      </c>
      <c r="B4" s="5" t="s">
        <v>32</v>
      </c>
      <c r="C4" s="4"/>
      <c r="D4" s="4"/>
      <c r="E4" s="24">
        <f>VLOOKUP(B4,A101:C103,2)</f>
        <v>0.7</v>
      </c>
      <c r="F4" s="24">
        <f>VLOOKUP(B4,A101:C103,3)</f>
        <v>2.2000000000000002</v>
      </c>
      <c r="I4" s="14"/>
    </row>
    <row r="5" spans="1:10" x14ac:dyDescent="0.3">
      <c r="A5" s="4">
        <v>3</v>
      </c>
      <c r="B5" s="5" t="s">
        <v>29</v>
      </c>
      <c r="C5" s="4">
        <v>0.15</v>
      </c>
      <c r="D5" s="4"/>
      <c r="E5" s="24">
        <v>0.2</v>
      </c>
      <c r="F5" s="24">
        <f>E5</f>
        <v>0.2</v>
      </c>
      <c r="I5" s="14"/>
    </row>
    <row r="6" spans="1:10" x14ac:dyDescent="0.3">
      <c r="A6" s="4">
        <v>4</v>
      </c>
      <c r="B6" s="5" t="s">
        <v>30</v>
      </c>
      <c r="C6" s="4">
        <v>0.3</v>
      </c>
      <c r="D6" s="4">
        <v>3.5999999999999997E-2</v>
      </c>
      <c r="E6" s="25">
        <f>C6/D6</f>
        <v>8.3333333333333339</v>
      </c>
      <c r="F6" s="24">
        <f>E6</f>
        <v>8.3333333333333339</v>
      </c>
      <c r="I6" s="14"/>
    </row>
    <row r="7" spans="1:10" x14ac:dyDescent="0.3">
      <c r="A7" s="4">
        <v>5</v>
      </c>
      <c r="B7" s="5" t="s">
        <v>31</v>
      </c>
      <c r="C7" s="4">
        <v>0.1</v>
      </c>
      <c r="D7" s="4">
        <v>1.6</v>
      </c>
      <c r="E7" s="25">
        <f>C7/D7</f>
        <v>6.25E-2</v>
      </c>
      <c r="F7" s="24">
        <f>E7</f>
        <v>6.25E-2</v>
      </c>
      <c r="I7" s="14"/>
    </row>
    <row r="8" spans="1:10" x14ac:dyDescent="0.3">
      <c r="A8" s="4">
        <v>6</v>
      </c>
      <c r="B8" s="5"/>
      <c r="C8" s="4"/>
      <c r="D8" s="4"/>
      <c r="E8" s="25"/>
      <c r="F8" s="24"/>
      <c r="I8" s="14"/>
    </row>
    <row r="9" spans="1:10" x14ac:dyDescent="0.3">
      <c r="A9" s="4">
        <v>7</v>
      </c>
      <c r="B9" s="5"/>
      <c r="C9" s="4"/>
      <c r="D9" s="4"/>
      <c r="E9" s="25"/>
      <c r="F9" s="24"/>
      <c r="I9" s="14"/>
    </row>
    <row r="10" spans="1:10" x14ac:dyDescent="0.3">
      <c r="A10" s="4">
        <v>8</v>
      </c>
      <c r="B10" s="5"/>
      <c r="C10" s="4"/>
      <c r="D10" s="4"/>
      <c r="E10" s="25"/>
      <c r="F10" s="24"/>
      <c r="I10" s="14"/>
    </row>
    <row r="11" spans="1:10" x14ac:dyDescent="0.3">
      <c r="A11" s="4">
        <v>9</v>
      </c>
      <c r="B11" s="5" t="s">
        <v>14</v>
      </c>
      <c r="C11" s="4"/>
      <c r="D11" s="4"/>
      <c r="E11" s="24">
        <v>0.13</v>
      </c>
      <c r="F11" s="24">
        <f>E11</f>
        <v>0.13</v>
      </c>
      <c r="I11" s="14"/>
    </row>
    <row r="12" spans="1:10" x14ac:dyDescent="0.3">
      <c r="A12" s="8"/>
      <c r="B12" s="8"/>
      <c r="C12" s="8"/>
      <c r="D12" s="21" t="s">
        <v>22</v>
      </c>
      <c r="E12" s="23">
        <f>E11+E10+E9+E8+E7+E6+E5+E4+E3</f>
        <v>9.4658333333333324</v>
      </c>
      <c r="F12" s="23">
        <f>F11+F10+F9+F8+F7+F6+F5+F4+F3</f>
        <v>10.965833333333332</v>
      </c>
      <c r="I12" s="18"/>
    </row>
    <row r="13" spans="1:10" x14ac:dyDescent="0.3">
      <c r="A13" s="1"/>
      <c r="B13" s="1"/>
      <c r="C13" s="1"/>
      <c r="D13" s="3" t="s">
        <v>35</v>
      </c>
      <c r="E13" s="26">
        <v>10</v>
      </c>
      <c r="F13" s="26">
        <v>30</v>
      </c>
      <c r="I13" s="16"/>
    </row>
    <row r="14" spans="1:10" x14ac:dyDescent="0.3">
      <c r="A14" s="1"/>
      <c r="B14" s="1"/>
      <c r="C14" s="1"/>
      <c r="D14" s="3" t="s">
        <v>17</v>
      </c>
      <c r="E14" s="22">
        <f>1/((E13*E12+F13*F12)/(E13+F13))</f>
        <v>9.4421276260917467E-2</v>
      </c>
      <c r="F14" s="12"/>
      <c r="I14" s="16"/>
    </row>
    <row r="15" spans="1:10" x14ac:dyDescent="0.3">
      <c r="A15" s="1"/>
      <c r="B15" s="1"/>
      <c r="C15" s="1"/>
      <c r="D15" s="1"/>
      <c r="E15" s="1"/>
      <c r="F15" s="8"/>
      <c r="G15" s="8"/>
      <c r="H15" s="12"/>
      <c r="I15" s="16"/>
    </row>
    <row r="100" spans="1:3" x14ac:dyDescent="0.3">
      <c r="A100" s="1" t="s">
        <v>43</v>
      </c>
      <c r="B100" s="1" t="s">
        <v>44</v>
      </c>
      <c r="C100" s="1" t="s">
        <v>45</v>
      </c>
    </row>
    <row r="101" spans="1:3" x14ac:dyDescent="0.3">
      <c r="A101" s="1" t="s">
        <v>42</v>
      </c>
      <c r="B101" s="1">
        <v>0.5</v>
      </c>
      <c r="C101" s="1">
        <v>2</v>
      </c>
    </row>
    <row r="102" spans="1:3" x14ac:dyDescent="0.3">
      <c r="A102" s="1" t="s">
        <v>32</v>
      </c>
      <c r="B102" s="1">
        <v>0.7</v>
      </c>
      <c r="C102" s="1">
        <v>2.2000000000000002</v>
      </c>
    </row>
    <row r="103" spans="1:3" x14ac:dyDescent="0.3">
      <c r="A103" s="1" t="s">
        <v>41</v>
      </c>
      <c r="B103" s="1">
        <v>1.2</v>
      </c>
      <c r="C103" s="1">
        <v>3</v>
      </c>
    </row>
  </sheetData>
  <dataValidations count="1">
    <dataValidation type="list" allowBlank="1" showInputMessage="1" showErrorMessage="1" sqref="B4" xr:uid="{00000000-0002-0000-0300-000000000000}">
      <formula1>Jordarter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5"/>
  <sheetViews>
    <sheetView workbookViewId="0">
      <selection activeCell="G22" sqref="G22"/>
    </sheetView>
  </sheetViews>
  <sheetFormatPr defaultRowHeight="14.4" x14ac:dyDescent="0.3"/>
  <sheetData>
    <row r="1" spans="1:9" x14ac:dyDescent="0.3">
      <c r="A1" s="1"/>
      <c r="B1" s="1"/>
      <c r="C1" s="1"/>
      <c r="D1" s="1"/>
      <c r="E1" s="30" t="s">
        <v>15</v>
      </c>
      <c r="F1" s="30"/>
      <c r="G1" s="30"/>
      <c r="H1" s="30" t="s">
        <v>16</v>
      </c>
      <c r="I1" s="30"/>
    </row>
    <row r="2" spans="1:9" x14ac:dyDescent="0.3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23</v>
      </c>
      <c r="I2" s="2" t="s">
        <v>7</v>
      </c>
    </row>
    <row r="3" spans="1:9" x14ac:dyDescent="0.3">
      <c r="A3" s="4">
        <v>1</v>
      </c>
      <c r="B3" s="5" t="s">
        <v>8</v>
      </c>
      <c r="C3" s="4"/>
      <c r="D3" s="4"/>
      <c r="E3" s="4"/>
      <c r="F3" s="4"/>
      <c r="G3" s="6">
        <v>0.04</v>
      </c>
      <c r="H3" s="6">
        <f t="shared" ref="H3:I4" si="0">G3</f>
        <v>0.04</v>
      </c>
      <c r="I3" s="6">
        <f t="shared" si="0"/>
        <v>0.04</v>
      </c>
    </row>
    <row r="4" spans="1:9" x14ac:dyDescent="0.3">
      <c r="A4" s="4">
        <v>2</v>
      </c>
      <c r="B4" s="5" t="s">
        <v>24</v>
      </c>
      <c r="C4" s="4"/>
      <c r="D4" s="4"/>
      <c r="E4" s="4"/>
      <c r="F4" s="4"/>
      <c r="G4" s="6">
        <v>0.3</v>
      </c>
      <c r="H4" s="6">
        <f t="shared" si="0"/>
        <v>0.3</v>
      </c>
      <c r="I4" s="6">
        <f t="shared" si="0"/>
        <v>0.3</v>
      </c>
    </row>
    <row r="5" spans="1:9" x14ac:dyDescent="0.3">
      <c r="A5" s="4"/>
      <c r="B5" s="5"/>
      <c r="C5" s="4"/>
      <c r="D5" s="4"/>
      <c r="E5" s="4"/>
      <c r="F5" s="4"/>
      <c r="G5" s="6"/>
      <c r="H5" s="6"/>
      <c r="I5" s="6"/>
    </row>
    <row r="6" spans="1:9" x14ac:dyDescent="0.3">
      <c r="A6" s="4" t="s">
        <v>25</v>
      </c>
      <c r="B6" s="5" t="s">
        <v>9</v>
      </c>
      <c r="C6" s="4">
        <v>0.36499999999999999</v>
      </c>
      <c r="D6" s="4">
        <v>3.3000000000000002E-2</v>
      </c>
      <c r="E6" s="7">
        <v>0.92500000000000004</v>
      </c>
      <c r="F6" s="31">
        <f>D6*E6+D7*E7</f>
        <v>4.3825000000000003E-2</v>
      </c>
      <c r="G6" s="32">
        <f>C7/F6</f>
        <v>8.3285795778665133</v>
      </c>
      <c r="H6" s="32">
        <f>C6/D6</f>
        <v>11.060606060606061</v>
      </c>
      <c r="I6" s="32">
        <f>C7/D7</f>
        <v>2.6071428571428568</v>
      </c>
    </row>
    <row r="7" spans="1:9" x14ac:dyDescent="0.3">
      <c r="A7" s="4" t="s">
        <v>26</v>
      </c>
      <c r="B7" s="5" t="s">
        <v>10</v>
      </c>
      <c r="C7" s="4">
        <v>0.36499999999999999</v>
      </c>
      <c r="D7" s="4">
        <v>0.14000000000000001</v>
      </c>
      <c r="E7" s="7">
        <v>9.5000000000000001E-2</v>
      </c>
      <c r="F7" s="31"/>
      <c r="G7" s="32"/>
      <c r="H7" s="32"/>
      <c r="I7" s="32"/>
    </row>
    <row r="8" spans="1:9" x14ac:dyDescent="0.3">
      <c r="A8" s="4">
        <v>4</v>
      </c>
      <c r="B8" s="5" t="s">
        <v>11</v>
      </c>
      <c r="C8" s="4">
        <v>1E-3</v>
      </c>
      <c r="D8" s="4"/>
      <c r="E8" s="4"/>
      <c r="F8" s="4"/>
      <c r="G8" s="6"/>
      <c r="H8" s="4"/>
      <c r="I8" s="4"/>
    </row>
    <row r="9" spans="1:9" x14ac:dyDescent="0.3">
      <c r="A9" s="4">
        <v>5</v>
      </c>
      <c r="B9" s="5" t="s">
        <v>12</v>
      </c>
      <c r="C9" s="4">
        <v>2.1999999999999999E-2</v>
      </c>
      <c r="D9" s="4">
        <v>0.14000000000000001</v>
      </c>
      <c r="E9" s="4"/>
      <c r="F9" s="4"/>
      <c r="G9" s="6">
        <f>C9/D9</f>
        <v>0.15714285714285711</v>
      </c>
      <c r="H9" s="6">
        <f t="shared" ref="H9:I11" si="1">G9</f>
        <v>0.15714285714285711</v>
      </c>
      <c r="I9" s="6">
        <f t="shared" si="1"/>
        <v>0.15714285714285711</v>
      </c>
    </row>
    <row r="10" spans="1:9" x14ac:dyDescent="0.3">
      <c r="A10" s="4">
        <v>6</v>
      </c>
      <c r="B10" s="5" t="s">
        <v>13</v>
      </c>
      <c r="C10" s="4">
        <v>1.2E-2</v>
      </c>
      <c r="D10" s="4">
        <v>0.21</v>
      </c>
      <c r="E10" s="4"/>
      <c r="F10" s="4"/>
      <c r="G10" s="6">
        <f>C10/D10</f>
        <v>5.7142857142857148E-2</v>
      </c>
      <c r="H10" s="6">
        <f t="shared" si="1"/>
        <v>5.7142857142857148E-2</v>
      </c>
      <c r="I10" s="6">
        <f t="shared" si="1"/>
        <v>5.7142857142857148E-2</v>
      </c>
    </row>
    <row r="11" spans="1:9" x14ac:dyDescent="0.3">
      <c r="A11" s="4">
        <v>7</v>
      </c>
      <c r="B11" s="5" t="s">
        <v>14</v>
      </c>
      <c r="C11" s="4"/>
      <c r="D11" s="4"/>
      <c r="E11" s="4"/>
      <c r="F11" s="4"/>
      <c r="G11" s="6">
        <v>0.13</v>
      </c>
      <c r="H11" s="6">
        <f t="shared" si="1"/>
        <v>0.13</v>
      </c>
      <c r="I11" s="6">
        <f t="shared" si="1"/>
        <v>0.13</v>
      </c>
    </row>
    <row r="12" spans="1:9" x14ac:dyDescent="0.3">
      <c r="A12" s="8"/>
      <c r="B12" s="8"/>
      <c r="C12" s="8"/>
      <c r="D12" s="8"/>
      <c r="E12" s="8"/>
      <c r="F12" s="5"/>
      <c r="G12" s="5"/>
      <c r="H12" s="6">
        <f>H11+H10+H9+H6+H5+H4+H3</f>
        <v>11.744891774891775</v>
      </c>
      <c r="I12" s="9">
        <f>I11+I10+I9+I6+I5+I4+I3</f>
        <v>3.2914285714285709</v>
      </c>
    </row>
    <row r="13" spans="1:9" x14ac:dyDescent="0.3">
      <c r="A13" s="1"/>
      <c r="B13" s="1"/>
      <c r="C13" s="1"/>
      <c r="D13" s="1"/>
      <c r="E13" s="1"/>
      <c r="F13" s="3" t="s">
        <v>20</v>
      </c>
      <c r="G13" s="9">
        <f>G11+G10+G9+G6+G5+G4+G3</f>
        <v>9.0128652921522274</v>
      </c>
      <c r="H13" s="3" t="s">
        <v>21</v>
      </c>
      <c r="I13" s="9">
        <f>1/(E6/H12+E7/I12)</f>
        <v>9.2919107948431723</v>
      </c>
    </row>
    <row r="14" spans="1:9" x14ac:dyDescent="0.3">
      <c r="A14" s="1"/>
      <c r="B14" s="1"/>
      <c r="C14" s="1"/>
      <c r="D14" s="1"/>
      <c r="E14" s="1"/>
      <c r="F14" s="1"/>
      <c r="G14" s="1"/>
      <c r="H14" s="3" t="s">
        <v>22</v>
      </c>
      <c r="I14" s="9">
        <f>(I13+G13)/2</f>
        <v>9.1523880434976999</v>
      </c>
    </row>
    <row r="15" spans="1:9" x14ac:dyDescent="0.3">
      <c r="A15" s="1"/>
      <c r="B15" s="1"/>
      <c r="C15" s="1"/>
      <c r="D15" s="1"/>
      <c r="E15" s="1"/>
      <c r="F15" s="1"/>
      <c r="G15" s="1"/>
      <c r="H15" s="3" t="s">
        <v>17</v>
      </c>
      <c r="I15" s="9">
        <f>1/I14</f>
        <v>0.10926110161057348</v>
      </c>
    </row>
  </sheetData>
  <mergeCells count="6">
    <mergeCell ref="E1:G1"/>
    <mergeCell ref="H1:I1"/>
    <mergeCell ref="F6:F7"/>
    <mergeCell ref="G6:G7"/>
    <mergeCell ref="H6:H7"/>
    <mergeCell ref="I6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5</vt:i4>
      </vt:variant>
      <vt:variant>
        <vt:lpstr>Namngivna områden</vt:lpstr>
      </vt:variant>
      <vt:variant>
        <vt:i4>1</vt:i4>
      </vt:variant>
    </vt:vector>
  </HeadingPairs>
  <TitlesOfParts>
    <vt:vector size="6" baseType="lpstr">
      <vt:lpstr>Summering</vt:lpstr>
      <vt:lpstr>Tak</vt:lpstr>
      <vt:lpstr>Väggar</vt:lpstr>
      <vt:lpstr>Grund</vt:lpstr>
      <vt:lpstr>Övrigt</vt:lpstr>
      <vt:lpstr>Jordarter</vt:lpstr>
    </vt:vector>
  </TitlesOfParts>
  <Company>Linnaeus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Kjellin</dc:creator>
  <cp:lastModifiedBy>Hugo</cp:lastModifiedBy>
  <cp:lastPrinted>2015-12-06T09:48:08Z</cp:lastPrinted>
  <dcterms:created xsi:type="dcterms:W3CDTF">2015-12-02T10:42:04Z</dcterms:created>
  <dcterms:modified xsi:type="dcterms:W3CDTF">2021-03-08T21:15:18Z</dcterms:modified>
</cp:coreProperties>
</file>