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kument\_Sverker\Hus\Sälgvägen 22\Ventilation\"/>
    </mc:Choice>
  </mc:AlternateContent>
  <bookViews>
    <workbookView xWindow="0" yWindow="0" windowWidth="2925" windowHeight="160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AZ126" i="1"/>
  <c r="AZ127" i="1" s="1"/>
  <c r="AO128" i="1"/>
  <c r="AO129" i="1" s="1"/>
  <c r="AR126" i="1"/>
  <c r="AO126" i="1"/>
  <c r="AR122" i="1"/>
  <c r="AO122" i="1"/>
  <c r="AO119" i="1"/>
  <c r="AO123" i="1" s="1"/>
  <c r="AO117" i="1"/>
  <c r="AZ113" i="1"/>
  <c r="AR111" i="1"/>
  <c r="AO111" i="1"/>
  <c r="AO113" i="1" s="1"/>
  <c r="BC107" i="1"/>
  <c r="AZ107" i="1"/>
  <c r="AZ109" i="1" s="1"/>
  <c r="AR107" i="1"/>
  <c r="AO107" i="1"/>
  <c r="AO108" i="1" s="1"/>
  <c r="AZ103" i="1"/>
  <c r="AR104" i="1"/>
  <c r="AO104" i="1"/>
  <c r="AO105" i="1" s="1"/>
  <c r="AR99" i="1"/>
  <c r="AO99" i="1"/>
  <c r="AO100" i="1" s="1"/>
  <c r="AO95" i="1"/>
  <c r="AO93" i="1"/>
  <c r="AO90" i="1"/>
  <c r="AO89" i="1"/>
  <c r="AR87" i="1"/>
  <c r="AO87" i="1"/>
  <c r="AR81" i="1"/>
  <c r="AO81" i="1"/>
  <c r="AO84" i="1"/>
  <c r="AO82" i="1"/>
  <c r="AO79" i="1"/>
  <c r="AR78" i="1"/>
  <c r="AO78" i="1"/>
  <c r="AR76" i="1"/>
  <c r="AO76" i="1"/>
  <c r="AZ72" i="1"/>
  <c r="AZ71" i="1"/>
  <c r="AZ69" i="1"/>
  <c r="AO72" i="1"/>
  <c r="AO73" i="1" s="1"/>
  <c r="AO70" i="1"/>
  <c r="AR69" i="1"/>
  <c r="AO69" i="1"/>
  <c r="AO67" i="1"/>
  <c r="AR66" i="1"/>
  <c r="AO66" i="1"/>
  <c r="AZ61" i="1"/>
  <c r="AZ63" i="1" s="1"/>
  <c r="AO60" i="1"/>
  <c r="AR59" i="1"/>
  <c r="AO59" i="1"/>
  <c r="AO62" i="1" s="1"/>
  <c r="AZ56" i="1"/>
  <c r="AZ58" i="1" s="1"/>
  <c r="AR55" i="1"/>
  <c r="AO55" i="1"/>
  <c r="AO56" i="1" s="1"/>
  <c r="AZ51" i="1"/>
  <c r="AZ53" i="1" s="1"/>
  <c r="AR52" i="1"/>
  <c r="AO52" i="1"/>
  <c r="AO53" i="1" s="1"/>
  <c r="AO48" i="1"/>
  <c r="AO49" i="1"/>
  <c r="AR48" i="1"/>
  <c r="AO45" i="1"/>
  <c r="AR44" i="1"/>
  <c r="AO44" i="1"/>
  <c r="AO37" i="1"/>
  <c r="AO34" i="1"/>
  <c r="AO31" i="1"/>
  <c r="AZ114" i="1" l="1"/>
  <c r="AO114" i="1"/>
  <c r="AZ110" i="1"/>
  <c r="AZ104" i="1"/>
  <c r="AO21" i="1"/>
  <c r="BC21" i="1"/>
  <c r="AZ21" i="1"/>
  <c r="AR18" i="1"/>
  <c r="AO18" i="1"/>
  <c r="AO12" i="1"/>
  <c r="AO13" i="1"/>
  <c r="AO19" i="1" l="1"/>
  <c r="AO8" i="1"/>
  <c r="AZ64" i="1" l="1"/>
  <c r="AO63" i="1"/>
  <c r="AZ59" i="1"/>
  <c r="AZ54" i="1"/>
  <c r="AR36" i="1"/>
  <c r="AO36" i="1"/>
  <c r="AO39" i="1" s="1"/>
  <c r="AO40" i="1" s="1"/>
  <c r="AR28" i="1"/>
  <c r="AO28" i="1"/>
  <c r="AO29" i="1" s="1"/>
  <c r="AR25" i="1"/>
  <c r="AO25" i="1"/>
  <c r="AO26" i="1" s="1"/>
  <c r="AZ28" i="1"/>
  <c r="AZ22" i="1"/>
  <c r="AZ24" i="1" s="1"/>
  <c r="AZ25" i="1" s="1"/>
  <c r="T122" i="1"/>
  <c r="Q122" i="1"/>
  <c r="Q120" i="1"/>
  <c r="AC107" i="1"/>
  <c r="T115" i="1"/>
  <c r="Q115" i="1"/>
  <c r="Q116" i="1" s="1"/>
  <c r="AC102" i="1"/>
  <c r="T102" i="1"/>
  <c r="T110" i="1"/>
  <c r="Q110" i="1"/>
  <c r="Q111" i="1" s="1"/>
  <c r="AC97" i="1"/>
  <c r="Q117" i="1"/>
  <c r="Q102" i="1"/>
  <c r="Q104" i="1"/>
  <c r="Q112" i="1"/>
  <c r="Q124" i="1" l="1"/>
  <c r="AZ30" i="1"/>
  <c r="AZ31" i="1" s="1"/>
  <c r="Q84" i="1"/>
  <c r="T83" i="1"/>
  <c r="Q83" i="1"/>
  <c r="AC89" i="1"/>
  <c r="AF88" i="1"/>
  <c r="AC88" i="1"/>
  <c r="T80" i="1"/>
  <c r="Q80" i="1"/>
  <c r="Q81" i="1" s="1"/>
  <c r="AC82" i="1"/>
  <c r="AF81" i="1"/>
  <c r="AC81" i="1"/>
  <c r="T76" i="1"/>
  <c r="Q76" i="1"/>
  <c r="Q77" i="1" s="1"/>
  <c r="AC73" i="1"/>
  <c r="AC71" i="1"/>
  <c r="T73" i="1"/>
  <c r="Q73" i="1"/>
  <c r="Q74" i="1" s="1"/>
  <c r="AC65" i="1"/>
  <c r="AC67" i="1" s="1"/>
  <c r="T67" i="1"/>
  <c r="Q67" i="1"/>
  <c r="Q68" i="1" s="1"/>
  <c r="Q88" i="1"/>
  <c r="Q96" i="1"/>
  <c r="Q98" i="1"/>
  <c r="Q25" i="1"/>
  <c r="Q59" i="1"/>
  <c r="T57" i="1"/>
  <c r="AC52" i="1"/>
  <c r="AC54" i="1" s="1"/>
  <c r="T51" i="1"/>
  <c r="AC46" i="1"/>
  <c r="AC48" i="1" s="1"/>
  <c r="AC40" i="1"/>
  <c r="AC42" i="1" s="1"/>
  <c r="T46" i="1"/>
  <c r="T42" i="1"/>
  <c r="AC34" i="1"/>
  <c r="AC36" i="1" s="1"/>
  <c r="Q51" i="1"/>
  <c r="Q52" i="1" s="1"/>
  <c r="Q57" i="1"/>
  <c r="T39" i="1"/>
  <c r="Q39" i="1"/>
  <c r="Q40" i="1" s="1"/>
  <c r="AC28" i="1"/>
  <c r="AF26" i="1"/>
  <c r="AC26" i="1"/>
  <c r="T35" i="1"/>
  <c r="Q35" i="1"/>
  <c r="Q36" i="1" s="1"/>
  <c r="AC20" i="1"/>
  <c r="AC22" i="1" s="1"/>
  <c r="Q28" i="1"/>
  <c r="Q29" i="1" s="1"/>
  <c r="T28" i="1"/>
  <c r="Q32" i="1"/>
  <c r="Q33" i="1" s="1"/>
  <c r="T32" i="1"/>
  <c r="T12" i="1"/>
  <c r="T9" i="1"/>
  <c r="Q42" i="1"/>
  <c r="Q43" i="1" s="1"/>
  <c r="Q46" i="1"/>
  <c r="Q47" i="1" s="1"/>
  <c r="Q16" i="1"/>
  <c r="AC84" i="1" l="1"/>
  <c r="AC85" i="1" s="1"/>
  <c r="Q86" i="1"/>
  <c r="Q87" i="1" s="1"/>
  <c r="AC91" i="1"/>
  <c r="AC92" i="1" s="1"/>
  <c r="Q103" i="1"/>
  <c r="Q61" i="1"/>
  <c r="Q62" i="1" s="1"/>
  <c r="AC76" i="1"/>
  <c r="AC77" i="1" s="1"/>
  <c r="AC68" i="1"/>
  <c r="AC23" i="1"/>
  <c r="AC37" i="1"/>
  <c r="AC55" i="1"/>
  <c r="AC30" i="1"/>
  <c r="AC31" i="1" s="1"/>
  <c r="AC43" i="1"/>
  <c r="AC49" i="1"/>
  <c r="C30" i="1"/>
  <c r="B48" i="1"/>
  <c r="C48" i="1"/>
  <c r="Q125" i="1" l="1"/>
  <c r="AC108" i="1"/>
  <c r="AC103" i="1"/>
  <c r="AC98" i="1"/>
  <c r="G17" i="1" s="1"/>
  <c r="C9" i="1"/>
  <c r="C8" i="1" s="1"/>
  <c r="B8" i="1"/>
  <c r="B9" i="1" s="1"/>
  <c r="B30" i="1" l="1"/>
  <c r="G13" i="1"/>
  <c r="I13" i="1" s="1"/>
  <c r="G10" i="1" l="1"/>
  <c r="G12" i="1"/>
  <c r="I12" i="1" s="1"/>
</calcChain>
</file>

<file path=xl/sharedStrings.xml><?xml version="1.0" encoding="utf-8"?>
<sst xmlns="http://schemas.openxmlformats.org/spreadsheetml/2006/main" count="1274" uniqueCount="347">
  <si>
    <t>Storlek våning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</si>
  <si>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</si>
  <si>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Entré</t>
  </si>
  <si>
    <t>Källare</t>
  </si>
  <si>
    <t>Luftväxling per areaenhet</t>
  </si>
  <si>
    <t>l/s</t>
  </si>
  <si>
    <t>Tilluft</t>
  </si>
  <si>
    <t>Summa tilluft</t>
  </si>
  <si>
    <t>Frånluft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</si>
  <si>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/h</t>
    </r>
  </si>
  <si>
    <t>%</t>
  </si>
  <si>
    <t>Summa frånluft</t>
  </si>
  <si>
    <t>l/s/m2</t>
  </si>
  <si>
    <t>Luftflöden Entré</t>
  </si>
  <si>
    <t>Till</t>
  </si>
  <si>
    <t>Från</t>
  </si>
  <si>
    <t>1:1</t>
  </si>
  <si>
    <t>1:2</t>
  </si>
  <si>
    <t>1:3</t>
  </si>
  <si>
    <t>1:4</t>
  </si>
  <si>
    <t>1:5</t>
  </si>
  <si>
    <t>1:6</t>
  </si>
  <si>
    <t>1:7</t>
  </si>
  <si>
    <t>1:8</t>
  </si>
  <si>
    <t>1:9</t>
  </si>
  <si>
    <t>1:10</t>
  </si>
  <si>
    <t>1:11</t>
  </si>
  <si>
    <t>1:12</t>
  </si>
  <si>
    <t>1:13</t>
  </si>
  <si>
    <t>1:14</t>
  </si>
  <si>
    <t>1:15</t>
  </si>
  <si>
    <t>1:16</t>
  </si>
  <si>
    <t>1:17</t>
  </si>
  <si>
    <t>Summa</t>
  </si>
  <si>
    <t>1:3A</t>
  </si>
  <si>
    <t>Luftflöden källare</t>
  </si>
  <si>
    <t>0:1</t>
  </si>
  <si>
    <t>0:2</t>
  </si>
  <si>
    <t>0:3</t>
  </si>
  <si>
    <t>0:4</t>
  </si>
  <si>
    <t>0:5</t>
  </si>
  <si>
    <t>0:6</t>
  </si>
  <si>
    <t>0:7</t>
  </si>
  <si>
    <t>0:8</t>
  </si>
  <si>
    <t>0:9</t>
  </si>
  <si>
    <t>0:10</t>
  </si>
  <si>
    <t>0:11</t>
  </si>
  <si>
    <t>0:12</t>
  </si>
  <si>
    <t>0:13</t>
  </si>
  <si>
    <t>0:14</t>
  </si>
  <si>
    <t>0:15</t>
  </si>
  <si>
    <t>Luftväxling källare</t>
  </si>
  <si>
    <t>Förhållande frånluft/tilluft Entré</t>
  </si>
  <si>
    <t>Förhållande frånluft/tilluft Källare</t>
  </si>
  <si>
    <t>Kanalsystem</t>
  </si>
  <si>
    <t>Uteluft &amp; avluft ovan isolering, övriga rör i isolering</t>
  </si>
  <si>
    <t>U1</t>
  </si>
  <si>
    <t>Littera</t>
  </si>
  <si>
    <t>Typ</t>
  </si>
  <si>
    <t>Tryckfall [Pa/m]</t>
  </si>
  <si>
    <t>Längd [m]</t>
  </si>
  <si>
    <t>Tryckfall [Pa]</t>
  </si>
  <si>
    <t>Lufthastighet [m/s]</t>
  </si>
  <si>
    <t>Uteluft</t>
  </si>
  <si>
    <t>U2</t>
  </si>
  <si>
    <t>FLK 200</t>
  </si>
  <si>
    <t>Beteckning</t>
  </si>
  <si>
    <t>Grovfilter</t>
  </si>
  <si>
    <t>-</t>
  </si>
  <si>
    <t>U3</t>
  </si>
  <si>
    <t>Rör</t>
  </si>
  <si>
    <t>U4</t>
  </si>
  <si>
    <t>Nippel</t>
  </si>
  <si>
    <t>BU 200 90</t>
  </si>
  <si>
    <t>U5</t>
  </si>
  <si>
    <t>U6</t>
  </si>
  <si>
    <t>NPU 200</t>
  </si>
  <si>
    <t>U7</t>
  </si>
  <si>
    <t>Ytterväggskåpa</t>
  </si>
  <si>
    <t>ABC-YK-200-742</t>
  </si>
  <si>
    <t>MF 200</t>
  </si>
  <si>
    <t>Summa tryckfall</t>
  </si>
  <si>
    <t>T1</t>
  </si>
  <si>
    <t>T2</t>
  </si>
  <si>
    <t>Ljuddämpare</t>
  </si>
  <si>
    <t>Antal [st]</t>
  </si>
  <si>
    <t>SR 200 3000</t>
  </si>
  <si>
    <t>SLCU 200 900 100</t>
  </si>
  <si>
    <t>T3</t>
  </si>
  <si>
    <t>T4</t>
  </si>
  <si>
    <t>T5</t>
  </si>
  <si>
    <t>T-rör 200 - 125</t>
  </si>
  <si>
    <t>TCPU 200 125</t>
  </si>
  <si>
    <t>T6</t>
  </si>
  <si>
    <t>T7</t>
  </si>
  <si>
    <t>T8</t>
  </si>
  <si>
    <t>Red 200 - 160</t>
  </si>
  <si>
    <t>RCFU 200 160</t>
  </si>
  <si>
    <t>T9</t>
  </si>
  <si>
    <t>SR 160 3000</t>
  </si>
  <si>
    <t>T10</t>
  </si>
  <si>
    <t>T-rör 160 - 100</t>
  </si>
  <si>
    <t>TCPU 160 100</t>
  </si>
  <si>
    <t>T11</t>
  </si>
  <si>
    <t>Flexdämpare</t>
  </si>
  <si>
    <t>DRATMF 200 1000</t>
  </si>
  <si>
    <t>AKUCOM 100 600</t>
  </si>
  <si>
    <t>T12</t>
  </si>
  <si>
    <t>Tilluftsdon</t>
  </si>
  <si>
    <t>Delsumma tryckfall</t>
  </si>
  <si>
    <t>Tryckfall till don</t>
  </si>
  <si>
    <t>T13</t>
  </si>
  <si>
    <t>Luftflöde [l/s]</t>
  </si>
  <si>
    <t>T14</t>
  </si>
  <si>
    <t>T15</t>
  </si>
  <si>
    <t>SR 100 3000</t>
  </si>
  <si>
    <t>T16</t>
  </si>
  <si>
    <t>NPU 100</t>
  </si>
  <si>
    <t>Kondensisolering!</t>
  </si>
  <si>
    <t>T17</t>
  </si>
  <si>
    <t>T18</t>
  </si>
  <si>
    <t>Red 160 - 125</t>
  </si>
  <si>
    <t>RCFU 160 125</t>
  </si>
  <si>
    <t>SR 125 3000</t>
  </si>
  <si>
    <t>T19</t>
  </si>
  <si>
    <t>T20</t>
  </si>
  <si>
    <t>T-rör 125 - 100</t>
  </si>
  <si>
    <t>TCPU 125 100</t>
  </si>
  <si>
    <t>T21</t>
  </si>
  <si>
    <t>T22</t>
  </si>
  <si>
    <t>T23</t>
  </si>
  <si>
    <t>T24</t>
  </si>
  <si>
    <t>T27</t>
  </si>
  <si>
    <t>NPU 125</t>
  </si>
  <si>
    <t>T25</t>
  </si>
  <si>
    <t>T26</t>
  </si>
  <si>
    <t>T28</t>
  </si>
  <si>
    <t>T29</t>
  </si>
  <si>
    <t>T30</t>
  </si>
  <si>
    <t>T31</t>
  </si>
  <si>
    <t>Red 125 - 100</t>
  </si>
  <si>
    <t>RCFU 125 100</t>
  </si>
  <si>
    <t>T32</t>
  </si>
  <si>
    <t>Rör 100</t>
  </si>
  <si>
    <t>Nippel 100</t>
  </si>
  <si>
    <t>Rör 125</t>
  </si>
  <si>
    <t>Nippel 125</t>
  </si>
  <si>
    <t>Rör 160</t>
  </si>
  <si>
    <t>Rör 200</t>
  </si>
  <si>
    <t>Muff 200</t>
  </si>
  <si>
    <t>90˚ böj 200</t>
  </si>
  <si>
    <t>Flexrör 200</t>
  </si>
  <si>
    <t>Nippel 200</t>
  </si>
  <si>
    <t>T33</t>
  </si>
  <si>
    <t>T34</t>
  </si>
  <si>
    <t>T35</t>
  </si>
  <si>
    <t>T-rör 100 - 100</t>
  </si>
  <si>
    <t>TCPU 100 100</t>
  </si>
  <si>
    <t>Muff 100</t>
  </si>
  <si>
    <t>MF 100</t>
  </si>
  <si>
    <t>T36</t>
  </si>
  <si>
    <t>T37</t>
  </si>
  <si>
    <t>90˚ böj 100</t>
  </si>
  <si>
    <t>BU 100 90</t>
  </si>
  <si>
    <t>T38</t>
  </si>
  <si>
    <t>T39</t>
  </si>
  <si>
    <t>Red 250 - 200</t>
  </si>
  <si>
    <t>RCFU 250 200</t>
  </si>
  <si>
    <t>T40</t>
  </si>
  <si>
    <t>Muff 125</t>
  </si>
  <si>
    <t>MF 125</t>
  </si>
  <si>
    <t>90˚ böj 125</t>
  </si>
  <si>
    <t>BU 125 90</t>
  </si>
  <si>
    <t>T41</t>
  </si>
  <si>
    <t>T42</t>
  </si>
  <si>
    <t>T43</t>
  </si>
  <si>
    <t>T44</t>
  </si>
  <si>
    <t>T45</t>
  </si>
  <si>
    <t>T46</t>
  </si>
  <si>
    <t>T47</t>
  </si>
  <si>
    <t>T48</t>
  </si>
  <si>
    <t>Flexrör 100</t>
  </si>
  <si>
    <t>DRATMF 100 1000</t>
  </si>
  <si>
    <t>T49</t>
  </si>
  <si>
    <t>Skorstenskanal</t>
  </si>
  <si>
    <t>T82</t>
  </si>
  <si>
    <t>T83</t>
  </si>
  <si>
    <t>Ansl. 100</t>
  </si>
  <si>
    <t>ILF 100</t>
  </si>
  <si>
    <t>ILU 100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</si>
  <si>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</si>
  <si>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</si>
  <si>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</si>
  <si>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</si>
  <si>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</si>
  <si>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</si>
  <si>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</si>
  <si>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</si>
  <si>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</si>
  <si>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</si>
  <si>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</si>
  <si>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</si>
  <si>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</si>
  <si>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</si>
  <si>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CTVB-100, KGEZ-01-100</t>
  </si>
  <si>
    <t>Injustering [mm]</t>
  </si>
  <si>
    <t>Kastlängd [m]</t>
  </si>
  <si>
    <t>Totalt tryckfall tilluft</t>
  </si>
  <si>
    <t>Totalt tryckfall frånuft</t>
  </si>
  <si>
    <t>Pa</t>
  </si>
  <si>
    <t>T64</t>
  </si>
  <si>
    <t>Flexrör 125</t>
  </si>
  <si>
    <t>DRATMF 125 1000</t>
  </si>
  <si>
    <t>T65</t>
  </si>
  <si>
    <t>Ansl. 125</t>
  </si>
  <si>
    <t>TVILU 125</t>
  </si>
  <si>
    <t>Eternitkanal</t>
  </si>
  <si>
    <t>TVIL 125</t>
  </si>
  <si>
    <t>T66</t>
  </si>
  <si>
    <t>T67</t>
  </si>
  <si>
    <t>T68</t>
  </si>
  <si>
    <t>T69</t>
  </si>
  <si>
    <t>CTVB-100, KGEZ-05-100</t>
  </si>
  <si>
    <t>T70</t>
  </si>
  <si>
    <t>45˚ böj 125</t>
  </si>
  <si>
    <t>BU 125 45</t>
  </si>
  <si>
    <t>T71</t>
  </si>
  <si>
    <t>T72</t>
  </si>
  <si>
    <t>T73</t>
  </si>
  <si>
    <t>T74</t>
  </si>
  <si>
    <t>T75</t>
  </si>
  <si>
    <t>T76</t>
  </si>
  <si>
    <t>T77</t>
  </si>
  <si>
    <t>k=2.0</t>
  </si>
  <si>
    <t>Strypning 100</t>
  </si>
  <si>
    <t>DIRU 100</t>
  </si>
  <si>
    <t>T78</t>
  </si>
  <si>
    <t>T79</t>
  </si>
  <si>
    <t>T80</t>
  </si>
  <si>
    <t>T81</t>
  </si>
  <si>
    <t>Strypning 125</t>
  </si>
  <si>
    <t>DIRU 125</t>
  </si>
  <si>
    <t>k=4.5</t>
  </si>
  <si>
    <t>Avluft</t>
  </si>
  <si>
    <t>Finfilter</t>
  </si>
  <si>
    <t>A1</t>
  </si>
  <si>
    <t>A2</t>
  </si>
  <si>
    <t>Takhuv</t>
  </si>
  <si>
    <t>AKUCOM 200 1200</t>
  </si>
  <si>
    <t>ABC-VHS020742-1</t>
  </si>
  <si>
    <t>F1</t>
  </si>
  <si>
    <t>F2</t>
  </si>
  <si>
    <t>F3</t>
  </si>
  <si>
    <t>F4</t>
  </si>
  <si>
    <t>F5</t>
  </si>
  <si>
    <t>T-rör 200 - 100</t>
  </si>
  <si>
    <t>TCPU 200 100</t>
  </si>
  <si>
    <t>F6</t>
  </si>
  <si>
    <t>F7</t>
  </si>
  <si>
    <t>Frånluftsdon</t>
  </si>
  <si>
    <t>KGEB-100, KGEZ-01-100</t>
  </si>
  <si>
    <t>F10</t>
  </si>
  <si>
    <t>F8</t>
  </si>
  <si>
    <t>F9</t>
  </si>
  <si>
    <t>T-rör 200 - 160</t>
  </si>
  <si>
    <t>TCPU 200 160</t>
  </si>
  <si>
    <t>F11</t>
  </si>
  <si>
    <t>F12</t>
  </si>
  <si>
    <t>F13</t>
  </si>
  <si>
    <t>F16</t>
  </si>
  <si>
    <t>F14</t>
  </si>
  <si>
    <t>F15</t>
  </si>
  <si>
    <t>F17</t>
  </si>
  <si>
    <t>F18</t>
  </si>
  <si>
    <t>Muff 160</t>
  </si>
  <si>
    <t>MF 160</t>
  </si>
  <si>
    <t>F19</t>
  </si>
  <si>
    <t>F29</t>
  </si>
  <si>
    <t>Red 160 - 100</t>
  </si>
  <si>
    <t>RCFU 160 100</t>
  </si>
  <si>
    <t>F20</t>
  </si>
  <si>
    <t>F21</t>
  </si>
  <si>
    <t>F22</t>
  </si>
  <si>
    <t>F31</t>
  </si>
  <si>
    <t>Nippel 160</t>
  </si>
  <si>
    <t>NPU 160</t>
  </si>
  <si>
    <t>F32</t>
  </si>
  <si>
    <t>F40</t>
  </si>
  <si>
    <t>F41</t>
  </si>
  <si>
    <t>F42</t>
  </si>
  <si>
    <t>F43</t>
  </si>
  <si>
    <t>F44</t>
  </si>
  <si>
    <t>F45</t>
  </si>
  <si>
    <t>F46</t>
  </si>
  <si>
    <t>F49</t>
  </si>
  <si>
    <t>F50</t>
  </si>
  <si>
    <t>F80</t>
  </si>
  <si>
    <t>F53</t>
  </si>
  <si>
    <t>F51</t>
  </si>
  <si>
    <t>F52</t>
  </si>
  <si>
    <t>F33</t>
  </si>
  <si>
    <t>F34</t>
  </si>
  <si>
    <t>F37</t>
  </si>
  <si>
    <t>F38</t>
  </si>
  <si>
    <t>F39</t>
  </si>
  <si>
    <t>F35</t>
  </si>
  <si>
    <t>F36</t>
  </si>
  <si>
    <t>F24</t>
  </si>
  <si>
    <t>F25</t>
  </si>
  <si>
    <t>F26</t>
  </si>
  <si>
    <t>F27</t>
  </si>
  <si>
    <t>F30</t>
  </si>
  <si>
    <t>F57</t>
  </si>
  <si>
    <t>F70</t>
  </si>
  <si>
    <t>F71</t>
  </si>
  <si>
    <t>F72</t>
  </si>
  <si>
    <t>F28</t>
  </si>
  <si>
    <t>F56</t>
  </si>
  <si>
    <t>F58</t>
  </si>
  <si>
    <t>F59</t>
  </si>
  <si>
    <t>F61</t>
  </si>
  <si>
    <t>SNPU 100</t>
  </si>
  <si>
    <t>Slide Nippel 100</t>
  </si>
  <si>
    <t>F60</t>
  </si>
  <si>
    <t>F62</t>
  </si>
  <si>
    <t>F65</t>
  </si>
  <si>
    <t>F63</t>
  </si>
  <si>
    <t>F64</t>
  </si>
  <si>
    <t>F66</t>
  </si>
  <si>
    <t>F68</t>
  </si>
  <si>
    <t>F69</t>
  </si>
  <si>
    <t>Täckbricka</t>
  </si>
  <si>
    <t>SRC 100</t>
  </si>
  <si>
    <t>Medel</t>
  </si>
  <si>
    <t>Löpande summa</t>
  </si>
  <si>
    <t>Antal</t>
  </si>
  <si>
    <t>F67</t>
  </si>
  <si>
    <t>F23</t>
  </si>
  <si>
    <t>F79</t>
  </si>
  <si>
    <t>F73</t>
  </si>
  <si>
    <t>45˚ böj 100</t>
  </si>
  <si>
    <t>BU 100 45</t>
  </si>
  <si>
    <t>F74</t>
  </si>
  <si>
    <t>F75</t>
  </si>
  <si>
    <t>F77</t>
  </si>
  <si>
    <t>F78</t>
  </si>
  <si>
    <t>F76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</si>
</sst>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0" fontId="3" fillId="0" borderId="0" xfId="0" applyFont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29"/>
  <sheetViews>
    <sheetView tabSelected="1" zoomScale="85" zoomScaleNormal="85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16.85546875" bestFit="1" customWidth="1"/>
    <col min="6" max="6" width="33.42578125" customWidth="1"/>
    <col min="10" max="10" width="14.85546875" bestFit="1" customWidth="1"/>
    <col min="13" max="13" width="15.140625" bestFit="1" customWidth="1"/>
    <col min="14" max="14" width="21.5703125" bestFit="1" customWidth="1"/>
    <col min="15" max="15" width="15.140625" bestFit="1" customWidth="1"/>
    <col min="16" max="16" width="9.7109375" bestFit="1" customWidth="1"/>
    <col min="17" max="17" width="12.42578125" bestFit="1" customWidth="1"/>
    <col min="18" max="18" width="13.42578125" bestFit="1" customWidth="1"/>
    <col min="19" max="19" width="18.28515625" bestFit="1" customWidth="1"/>
    <col min="20" max="20" width="9.140625" bestFit="1" customWidth="1"/>
    <col min="21" max="21" width="17.42578125" bestFit="1" customWidth="1"/>
    <col min="22" max="22" width="13.28515625" bestFit="1" customWidth="1"/>
    <col min="25" max="25" width="13.42578125" bestFit="1" customWidth="1"/>
    <col min="26" max="26" width="21.5703125" bestFit="1" customWidth="1"/>
    <col min="27" max="27" width="15.140625" customWidth="1"/>
    <col min="28" max="28" width="9.7109375" bestFit="1" customWidth="1"/>
    <col min="29" max="29" width="12.42578125" bestFit="1" customWidth="1"/>
    <col min="30" max="30" width="13.42578125" bestFit="1" customWidth="1"/>
    <col min="31" max="31" width="18.28515625" bestFit="1" customWidth="1"/>
    <col min="33" max="33" width="16" bestFit="1" customWidth="1"/>
    <col min="34" max="34" width="13.28515625" bestFit="1" customWidth="1"/>
    <col min="35" max="35" width="13.42578125" bestFit="1" customWidth="1"/>
    <col min="36" max="36" width="7.42578125" bestFit="1" customWidth="1"/>
    <col min="37" max="37" width="16.28515625" bestFit="1" customWidth="1"/>
    <col min="38" max="38" width="21.5703125" bestFit="1" customWidth="1"/>
    <col min="39" max="39" width="14.85546875" customWidth="1"/>
    <col min="40" max="40" width="10" bestFit="1" customWidth="1"/>
    <col min="41" max="41" width="12.7109375" bestFit="1" customWidth="1"/>
    <col min="42" max="42" width="13.85546875" bestFit="1" customWidth="1"/>
    <col min="43" max="43" width="19" bestFit="1" customWidth="1"/>
    <col min="44" max="44" width="9.5703125" bestFit="1" customWidth="1"/>
    <col min="45" max="45" width="16.140625" customWidth="1"/>
    <col min="47" max="47" width="7" bestFit="1" customWidth="1"/>
    <col min="48" max="48" width="15.42578125" bestFit="1" customWidth="1"/>
    <col min="49" max="49" width="21.5703125" bestFit="1" customWidth="1"/>
    <col min="50" max="50" width="15.140625" customWidth="1"/>
    <col min="51" max="51" width="10" bestFit="1" customWidth="1"/>
    <col min="52" max="52" width="12.7109375" bestFit="1" customWidth="1"/>
    <col min="53" max="53" width="13.85546875" bestFit="1" customWidth="1"/>
    <col min="54" max="54" width="19" bestFit="1" customWidth="1"/>
    <col min="55" max="55" width="9.5703125" bestFit="1" customWidth="1"/>
    <col min="56" max="56" width="16.5703125" customWidth="1"/>
  </cols>
  <sheetData>
    <row r="1" spans="1:56" x14ac:dyDescent="0.25">
      <c r="L1" t="s">
        <v>54</v>
      </c>
    </row>
    <row r="2" spans="1:56" x14ac:dyDescent="0.25">
      <c r="L2" t="s">
        <v>57</v>
      </c>
      <c r="M2" t="s">
        <v>58</v>
      </c>
      <c r="N2" t="s">
        <v>66</v>
      </c>
      <c r="O2" t="s">
        <v>59</v>
      </c>
      <c r="P2" t="s">
        <v>60</v>
      </c>
      <c r="Q2" t="s">
        <v>61</v>
      </c>
      <c r="R2" t="s">
        <v>112</v>
      </c>
      <c r="S2" t="s">
        <v>62</v>
      </c>
      <c r="T2" t="s">
        <v>85</v>
      </c>
      <c r="U2" t="s">
        <v>205</v>
      </c>
      <c r="V2" t="s">
        <v>206</v>
      </c>
      <c r="X2" t="s">
        <v>57</v>
      </c>
      <c r="Y2" t="s">
        <v>58</v>
      </c>
      <c r="Z2" t="s">
        <v>66</v>
      </c>
      <c r="AA2" t="s">
        <v>59</v>
      </c>
      <c r="AB2" t="s">
        <v>60</v>
      </c>
      <c r="AC2" t="s">
        <v>61</v>
      </c>
      <c r="AD2" t="s">
        <v>112</v>
      </c>
      <c r="AE2" t="s">
        <v>62</v>
      </c>
      <c r="AF2" t="s">
        <v>85</v>
      </c>
      <c r="AG2" t="s">
        <v>205</v>
      </c>
      <c r="AH2" t="s">
        <v>206</v>
      </c>
      <c r="AJ2" t="s">
        <v>57</v>
      </c>
      <c r="AK2" t="s">
        <v>58</v>
      </c>
      <c r="AL2" t="s">
        <v>66</v>
      </c>
      <c r="AM2" t="s">
        <v>59</v>
      </c>
      <c r="AN2" t="s">
        <v>60</v>
      </c>
      <c r="AO2" t="s">
        <v>61</v>
      </c>
      <c r="AP2" t="s">
        <v>112</v>
      </c>
      <c r="AQ2" t="s">
        <v>62</v>
      </c>
      <c r="AR2" t="s">
        <v>85</v>
      </c>
      <c r="AS2" t="s">
        <v>205</v>
      </c>
      <c r="AU2" t="s">
        <v>57</v>
      </c>
      <c r="AV2" t="s">
        <v>58</v>
      </c>
      <c r="AW2" t="s">
        <v>66</v>
      </c>
      <c r="AX2" t="s">
        <v>59</v>
      </c>
      <c r="AY2" t="s">
        <v>60</v>
      </c>
      <c r="AZ2" t="s">
        <v>61</v>
      </c>
      <c r="BA2" t="s">
        <v>112</v>
      </c>
      <c r="BB2" t="s">
        <v>62</v>
      </c>
      <c r="BC2" t="s">
        <v>85</v>
      </c>
      <c r="BD2" t="s">
        <v>205</v>
      </c>
    </row>
    <row r="3" spans="1:56" x14ac:dyDescent="0.25">
      <c r="L3" s="5" t="s">
        <v>63</v>
      </c>
      <c r="U3" t="s">
        <v>118</v>
      </c>
      <c r="AJ3" s="5" t="s">
        <v>243</v>
      </c>
      <c r="AS3" t="s">
        <v>118</v>
      </c>
    </row>
    <row r="4" spans="1:56" x14ac:dyDescent="0.25">
      <c r="L4" s="5"/>
      <c r="M4" t="s">
        <v>244</v>
      </c>
      <c r="O4" t="s">
        <v>68</v>
      </c>
      <c r="P4" t="s">
        <v>68</v>
      </c>
      <c r="Q4">
        <v>35</v>
      </c>
      <c r="R4">
        <v>115</v>
      </c>
      <c r="S4">
        <v>3.5</v>
      </c>
      <c r="AJ4" s="5"/>
      <c r="AK4" t="s">
        <v>244</v>
      </c>
      <c r="AM4" t="s">
        <v>68</v>
      </c>
      <c r="AN4" t="s">
        <v>68</v>
      </c>
      <c r="AO4">
        <v>40</v>
      </c>
      <c r="AP4">
        <v>128</v>
      </c>
      <c r="AQ4">
        <v>4</v>
      </c>
    </row>
    <row r="5" spans="1:56" x14ac:dyDescent="0.25">
      <c r="L5" t="s">
        <v>56</v>
      </c>
      <c r="M5" t="s">
        <v>166</v>
      </c>
      <c r="N5" t="s">
        <v>167</v>
      </c>
      <c r="O5" t="s">
        <v>68</v>
      </c>
      <c r="P5" t="s">
        <v>68</v>
      </c>
      <c r="Q5">
        <v>2</v>
      </c>
      <c r="R5">
        <v>115</v>
      </c>
      <c r="S5">
        <v>3.5</v>
      </c>
      <c r="T5">
        <v>1</v>
      </c>
      <c r="AJ5" t="s">
        <v>245</v>
      </c>
      <c r="AK5" t="s">
        <v>166</v>
      </c>
      <c r="AL5" t="s">
        <v>167</v>
      </c>
      <c r="AM5" t="s">
        <v>68</v>
      </c>
      <c r="AN5" t="s">
        <v>68</v>
      </c>
      <c r="AO5">
        <v>3</v>
      </c>
      <c r="AP5">
        <v>128</v>
      </c>
      <c r="AQ5">
        <v>4</v>
      </c>
      <c r="AR5">
        <v>1</v>
      </c>
    </row>
    <row r="6" spans="1:56" x14ac:dyDescent="0.25">
      <c r="B6" t="s">
        <v>2</v>
      </c>
      <c r="C6" t="s">
        <v>3</v>
      </c>
      <c r="M6" t="s">
        <v>104</v>
      </c>
      <c r="N6" t="s">
        <v>248</v>
      </c>
      <c r="O6" t="s">
        <v>68</v>
      </c>
      <c r="P6" t="s">
        <v>68</v>
      </c>
      <c r="Q6">
        <v>1</v>
      </c>
      <c r="R6">
        <v>115</v>
      </c>
      <c r="S6">
        <v>3.5</v>
      </c>
      <c r="T6">
        <v>1</v>
      </c>
      <c r="AK6" t="s">
        <v>104</v>
      </c>
      <c r="AL6" t="s">
        <v>248</v>
      </c>
      <c r="AM6" t="s">
        <v>68</v>
      </c>
      <c r="AN6" t="s">
        <v>68</v>
      </c>
      <c r="AO6">
        <v>1.2</v>
      </c>
      <c r="AP6">
        <v>128</v>
      </c>
      <c r="AQ6">
        <v>4</v>
      </c>
      <c r="AR6">
        <v>1</v>
      </c>
    </row>
    <row r="7" spans="1:56" ht="17.25" x14ac:dyDescent="0.25">
      <c r="A7" t="s">
        <v>0</v>
      </c>
      <c r="B7">
        <v>238</v>
      </c>
      <c r="C7">
        <v>177</v>
      </c>
      <c r="D7" t="s">
        <v>1</v>
      </c>
      <c r="F7" t="s">
        <v>4</v>
      </c>
      <c r="G7">
        <v>0.35</v>
      </c>
      <c r="H7" t="s">
        <v>12</v>
      </c>
      <c r="L7" t="s">
        <v>64</v>
      </c>
      <c r="M7" t="s">
        <v>67</v>
      </c>
      <c r="N7" t="s">
        <v>65</v>
      </c>
      <c r="O7" t="s">
        <v>68</v>
      </c>
      <c r="P7" t="s">
        <v>68</v>
      </c>
      <c r="Q7">
        <v>30</v>
      </c>
      <c r="R7">
        <v>115</v>
      </c>
      <c r="S7" t="s">
        <v>68</v>
      </c>
      <c r="T7">
        <v>1</v>
      </c>
      <c r="AJ7" t="s">
        <v>246</v>
      </c>
      <c r="AK7" t="s">
        <v>247</v>
      </c>
      <c r="AL7" t="s">
        <v>249</v>
      </c>
      <c r="AM7" s="5" t="s">
        <v>68</v>
      </c>
      <c r="AN7" t="s">
        <v>68</v>
      </c>
      <c r="AO7">
        <v>15</v>
      </c>
      <c r="AP7">
        <v>128</v>
      </c>
      <c r="AQ7">
        <v>4</v>
      </c>
      <c r="AR7">
        <v>1</v>
      </c>
    </row>
    <row r="8" spans="1:56" x14ac:dyDescent="0.25">
      <c r="A8" t="s">
        <v>6</v>
      </c>
      <c r="B8" s="3">
        <f>B7*$G7</f>
        <v>83.3</v>
      </c>
      <c r="C8" s="3">
        <f>C9/G9</f>
        <v>31.304347826086961</v>
      </c>
      <c r="D8" t="s">
        <v>5</v>
      </c>
      <c r="F8" t="s">
        <v>52</v>
      </c>
      <c r="G8" s="1">
        <v>1.1000000000000001</v>
      </c>
      <c r="H8" t="s">
        <v>10</v>
      </c>
      <c r="L8" t="s">
        <v>69</v>
      </c>
      <c r="M8" t="s">
        <v>152</v>
      </c>
      <c r="N8" t="s">
        <v>76</v>
      </c>
      <c r="O8" t="s">
        <v>68</v>
      </c>
      <c r="P8" t="s">
        <v>68</v>
      </c>
      <c r="Q8">
        <v>0</v>
      </c>
      <c r="R8">
        <v>115</v>
      </c>
      <c r="S8">
        <v>3.5</v>
      </c>
      <c r="T8">
        <v>2</v>
      </c>
      <c r="AJ8" s="5"/>
      <c r="AM8" t="s">
        <v>81</v>
      </c>
      <c r="AO8">
        <f>SUM(AO4:AO7)</f>
        <v>59.2</v>
      </c>
    </row>
    <row r="9" spans="1:56" x14ac:dyDescent="0.25">
      <c r="A9" t="s">
        <v>8</v>
      </c>
      <c r="B9" s="3">
        <f>B8*$G8</f>
        <v>91.63000000000001</v>
      </c>
      <c r="C9" s="3">
        <f>C48</f>
        <v>36</v>
      </c>
      <c r="D9" t="s">
        <v>5</v>
      </c>
      <c r="F9" t="s">
        <v>53</v>
      </c>
      <c r="G9" s="1">
        <v>1.1499999999999999</v>
      </c>
      <c r="H9" t="s">
        <v>10</v>
      </c>
      <c r="M9" t="s">
        <v>148</v>
      </c>
      <c r="N9" t="s">
        <v>86</v>
      </c>
      <c r="O9">
        <v>0.8</v>
      </c>
      <c r="P9">
        <v>6.4</v>
      </c>
      <c r="Q9">
        <v>5.120000000000001</v>
      </c>
      <c r="R9">
        <v>115</v>
      </c>
      <c r="S9">
        <v>3.5</v>
      </c>
      <c r="T9" s="2">
        <f>P9/3</f>
        <v>2.1333333333333333</v>
      </c>
    </row>
    <row r="10" spans="1:56" x14ac:dyDescent="0.25">
      <c r="F10" t="s">
        <v>51</v>
      </c>
      <c r="G10" s="2">
        <f>C8/C7</f>
        <v>0.17686072218128226</v>
      </c>
      <c r="H10" t="s">
        <v>12</v>
      </c>
      <c r="L10" t="s">
        <v>71</v>
      </c>
      <c r="M10" t="s">
        <v>152</v>
      </c>
      <c r="N10" t="s">
        <v>76</v>
      </c>
      <c r="O10" t="s">
        <v>68</v>
      </c>
      <c r="P10" t="s">
        <v>68</v>
      </c>
      <c r="Q10">
        <v>0</v>
      </c>
      <c r="R10">
        <v>115</v>
      </c>
      <c r="S10">
        <v>3.5</v>
      </c>
      <c r="T10">
        <v>1</v>
      </c>
      <c r="AJ10" s="5" t="s">
        <v>8</v>
      </c>
    </row>
    <row r="11" spans="1:56" x14ac:dyDescent="0.25">
      <c r="A11" t="s">
        <v>13</v>
      </c>
      <c r="B11" t="s">
        <v>14</v>
      </c>
      <c r="C11" t="s">
        <v>15</v>
      </c>
      <c r="M11" t="s">
        <v>151</v>
      </c>
      <c r="N11" t="s">
        <v>105</v>
      </c>
      <c r="O11">
        <v>1.2</v>
      </c>
      <c r="P11">
        <v>1</v>
      </c>
      <c r="Q11">
        <v>1.2</v>
      </c>
      <c r="R11">
        <v>115</v>
      </c>
      <c r="S11">
        <v>3.5</v>
      </c>
      <c r="T11">
        <v>1</v>
      </c>
      <c r="AJ11" t="s">
        <v>250</v>
      </c>
      <c r="AK11" t="s">
        <v>166</v>
      </c>
      <c r="AL11" t="s">
        <v>167</v>
      </c>
      <c r="AM11" t="s">
        <v>68</v>
      </c>
      <c r="AN11" t="s">
        <v>68</v>
      </c>
      <c r="AO11">
        <v>3</v>
      </c>
      <c r="AP11">
        <v>128</v>
      </c>
      <c r="AQ11">
        <v>4</v>
      </c>
      <c r="AR11">
        <v>1</v>
      </c>
    </row>
    <row r="12" spans="1:56" ht="17.25" x14ac:dyDescent="0.25">
      <c r="A12" s="4" t="s">
        <v>16</v>
      </c>
      <c r="B12">
        <v>9</v>
      </c>
      <c r="F12" t="s">
        <v>7</v>
      </c>
      <c r="G12" s="3">
        <f>B8+C8</f>
        <v>114.60434782608695</v>
      </c>
      <c r="H12" t="s">
        <v>5</v>
      </c>
      <c r="I12" s="3">
        <f>G12*60*60/1000</f>
        <v>412.575652173913</v>
      </c>
      <c r="J12" t="s">
        <v>9</v>
      </c>
      <c r="L12" t="s">
        <v>74</v>
      </c>
      <c r="M12" t="s">
        <v>148</v>
      </c>
      <c r="N12" t="s">
        <v>86</v>
      </c>
      <c r="O12">
        <v>0.8</v>
      </c>
      <c r="P12">
        <v>1</v>
      </c>
      <c r="Q12">
        <v>0.8</v>
      </c>
      <c r="R12">
        <v>115</v>
      </c>
      <c r="S12">
        <v>3.5</v>
      </c>
      <c r="T12" s="2">
        <f>P12/3</f>
        <v>0.33333333333333331</v>
      </c>
      <c r="AK12" t="s">
        <v>151</v>
      </c>
      <c r="AL12" t="s">
        <v>105</v>
      </c>
      <c r="AM12">
        <v>1.2</v>
      </c>
      <c r="AN12">
        <v>1</v>
      </c>
      <c r="AO12">
        <f>AM12*AN12</f>
        <v>1.2</v>
      </c>
      <c r="AP12">
        <v>128</v>
      </c>
      <c r="AQ12">
        <v>4</v>
      </c>
      <c r="AR12">
        <v>1</v>
      </c>
    </row>
    <row r="13" spans="1:56" ht="17.25" x14ac:dyDescent="0.25">
      <c r="A13" s="4" t="s">
        <v>17</v>
      </c>
      <c r="C13">
        <v>10</v>
      </c>
      <c r="F13" t="s">
        <v>11</v>
      </c>
      <c r="G13" s="3">
        <f>B9+C9</f>
        <v>127.63000000000001</v>
      </c>
      <c r="H13" t="s">
        <v>5</v>
      </c>
      <c r="I13" s="3">
        <f>G13*60*60/1000</f>
        <v>459.46800000000002</v>
      </c>
      <c r="J13" t="s">
        <v>9</v>
      </c>
      <c r="L13" t="s">
        <v>75</v>
      </c>
      <c r="M13" t="s">
        <v>150</v>
      </c>
      <c r="N13" t="s">
        <v>73</v>
      </c>
      <c r="O13" t="s">
        <v>68</v>
      </c>
      <c r="P13" t="s">
        <v>68</v>
      </c>
      <c r="Q13">
        <v>2.7</v>
      </c>
      <c r="R13">
        <v>115</v>
      </c>
      <c r="S13">
        <v>3.5</v>
      </c>
      <c r="T13">
        <v>1</v>
      </c>
      <c r="AJ13" t="s">
        <v>251</v>
      </c>
      <c r="AK13" t="s">
        <v>84</v>
      </c>
      <c r="AL13" t="s">
        <v>87</v>
      </c>
      <c r="AM13">
        <v>2</v>
      </c>
      <c r="AN13">
        <v>0.9</v>
      </c>
      <c r="AO13">
        <f>AM13*AN13</f>
        <v>1.8</v>
      </c>
      <c r="AP13">
        <v>128</v>
      </c>
      <c r="AQ13">
        <v>4</v>
      </c>
      <c r="AR13">
        <v>1</v>
      </c>
    </row>
    <row r="14" spans="1:56" x14ac:dyDescent="0.25">
      <c r="A14" s="4" t="s">
        <v>18</v>
      </c>
      <c r="C14">
        <v>16</v>
      </c>
      <c r="L14" t="s">
        <v>77</v>
      </c>
      <c r="M14" t="s">
        <v>149</v>
      </c>
      <c r="N14" t="s">
        <v>80</v>
      </c>
      <c r="O14" t="s">
        <v>68</v>
      </c>
      <c r="P14" t="s">
        <v>68</v>
      </c>
      <c r="Q14">
        <v>0</v>
      </c>
      <c r="R14">
        <v>115</v>
      </c>
      <c r="S14">
        <v>3.5</v>
      </c>
      <c r="T14">
        <v>1</v>
      </c>
      <c r="AJ14" t="s">
        <v>252</v>
      </c>
      <c r="AK14" t="s">
        <v>149</v>
      </c>
      <c r="AL14" t="s">
        <v>80</v>
      </c>
      <c r="AM14" t="s">
        <v>68</v>
      </c>
      <c r="AN14" t="s">
        <v>68</v>
      </c>
      <c r="AO14">
        <v>0</v>
      </c>
      <c r="AP14">
        <v>128</v>
      </c>
      <c r="AQ14">
        <v>4</v>
      </c>
      <c r="AR14">
        <v>1</v>
      </c>
    </row>
    <row r="15" spans="1:56" x14ac:dyDescent="0.25">
      <c r="A15" s="4" t="s">
        <v>34</v>
      </c>
      <c r="F15" t="s">
        <v>55</v>
      </c>
      <c r="M15" t="s">
        <v>78</v>
      </c>
      <c r="N15" t="s">
        <v>79</v>
      </c>
      <c r="O15" s="5" t="s">
        <v>68</v>
      </c>
      <c r="P15" t="s">
        <v>68</v>
      </c>
      <c r="Q15">
        <v>0</v>
      </c>
      <c r="R15">
        <v>115</v>
      </c>
      <c r="S15">
        <v>3.5</v>
      </c>
      <c r="T15">
        <v>1</v>
      </c>
      <c r="AK15" t="s">
        <v>67</v>
      </c>
      <c r="AL15" t="s">
        <v>65</v>
      </c>
      <c r="AM15" t="s">
        <v>68</v>
      </c>
      <c r="AN15" t="s">
        <v>68</v>
      </c>
      <c r="AO15">
        <v>40</v>
      </c>
      <c r="AP15">
        <v>128</v>
      </c>
      <c r="AQ15">
        <v>4</v>
      </c>
      <c r="AR15">
        <v>1</v>
      </c>
    </row>
    <row r="16" spans="1:56" x14ac:dyDescent="0.25">
      <c r="A16" s="4" t="s">
        <v>19</v>
      </c>
      <c r="B16" s="3">
        <v>23</v>
      </c>
      <c r="L16" s="5"/>
      <c r="O16" t="s">
        <v>81</v>
      </c>
      <c r="Q16">
        <f>SUM(Q4:Q15)</f>
        <v>77.820000000000007</v>
      </c>
      <c r="AJ16" t="s">
        <v>253</v>
      </c>
      <c r="AK16" t="s">
        <v>149</v>
      </c>
      <c r="AL16" t="s">
        <v>80</v>
      </c>
      <c r="AM16" t="s">
        <v>68</v>
      </c>
      <c r="AN16" t="s">
        <v>68</v>
      </c>
      <c r="AO16">
        <v>0</v>
      </c>
      <c r="AP16">
        <v>128</v>
      </c>
      <c r="AQ16">
        <v>4</v>
      </c>
      <c r="AR16">
        <v>1</v>
      </c>
    </row>
    <row r="17" spans="1:56" x14ac:dyDescent="0.25">
      <c r="A17" s="4" t="s">
        <v>20</v>
      </c>
      <c r="F17" t="s">
        <v>207</v>
      </c>
      <c r="G17">
        <f>Q16+MAX(Q62,Q87,AC23,AC31,AC37,AC43,AC49,AC55,AC68,AC77,AC85,AC92,AC98,AC103,AC108,Q125)</f>
        <v>145.01</v>
      </c>
      <c r="H17" t="s">
        <v>209</v>
      </c>
      <c r="L17" s="5" t="s">
        <v>6</v>
      </c>
      <c r="AK17" t="s">
        <v>150</v>
      </c>
      <c r="AL17" t="s">
        <v>73</v>
      </c>
      <c r="AM17" t="s">
        <v>68</v>
      </c>
      <c r="AN17" t="s">
        <v>68</v>
      </c>
      <c r="AO17">
        <v>3.5</v>
      </c>
      <c r="AP17">
        <v>128</v>
      </c>
      <c r="AQ17">
        <v>4</v>
      </c>
      <c r="AR17">
        <v>1</v>
      </c>
    </row>
    <row r="18" spans="1:56" x14ac:dyDescent="0.25">
      <c r="A18" s="4" t="s">
        <v>21</v>
      </c>
      <c r="B18" s="3"/>
      <c r="C18">
        <v>10</v>
      </c>
      <c r="F18" t="s">
        <v>208</v>
      </c>
      <c r="G18">
        <f>AO8+MAX(AO40,AO63,AO73,AO90,AO114,AO129,AZ25,AZ31,AZ54,AZ59,AZ64,AZ72,AZ104,AZ110,AZ114,AZ127)</f>
        <v>154.04000000000002</v>
      </c>
      <c r="H18" t="s">
        <v>209</v>
      </c>
      <c r="L18" t="s">
        <v>82</v>
      </c>
      <c r="M18" t="s">
        <v>166</v>
      </c>
      <c r="N18" t="s">
        <v>167</v>
      </c>
      <c r="O18" t="s">
        <v>68</v>
      </c>
      <c r="P18" t="s">
        <v>68</v>
      </c>
      <c r="Q18">
        <v>2</v>
      </c>
      <c r="R18">
        <v>115</v>
      </c>
      <c r="S18">
        <v>3.5</v>
      </c>
      <c r="T18">
        <v>1</v>
      </c>
      <c r="AJ18" t="s">
        <v>254</v>
      </c>
      <c r="AK18" t="s">
        <v>148</v>
      </c>
      <c r="AL18" t="s">
        <v>86</v>
      </c>
      <c r="AM18">
        <v>0.9</v>
      </c>
      <c r="AN18">
        <v>0.9</v>
      </c>
      <c r="AO18">
        <f>AM18*AN18</f>
        <v>0.81</v>
      </c>
      <c r="AP18">
        <v>128</v>
      </c>
      <c r="AQ18">
        <v>4</v>
      </c>
      <c r="AR18" s="2">
        <f>AN18/3</f>
        <v>0.3</v>
      </c>
    </row>
    <row r="19" spans="1:56" x14ac:dyDescent="0.25">
      <c r="A19" s="4" t="s">
        <v>22</v>
      </c>
      <c r="C19">
        <v>12</v>
      </c>
      <c r="M19" t="s">
        <v>151</v>
      </c>
      <c r="N19" t="s">
        <v>105</v>
      </c>
      <c r="O19">
        <v>1.2</v>
      </c>
      <c r="P19">
        <v>1</v>
      </c>
      <c r="Q19">
        <v>1.2</v>
      </c>
      <c r="R19">
        <v>115</v>
      </c>
      <c r="S19">
        <v>3.5</v>
      </c>
      <c r="T19">
        <v>1</v>
      </c>
      <c r="X19" t="s">
        <v>100</v>
      </c>
      <c r="Y19" t="s">
        <v>101</v>
      </c>
      <c r="Z19" t="s">
        <v>102</v>
      </c>
      <c r="AA19" t="s">
        <v>68</v>
      </c>
      <c r="AB19" t="s">
        <v>68</v>
      </c>
      <c r="AC19">
        <v>1</v>
      </c>
      <c r="AD19">
        <v>6</v>
      </c>
      <c r="AE19">
        <v>0.5</v>
      </c>
      <c r="AM19" t="s">
        <v>109</v>
      </c>
      <c r="AO19">
        <f>SUM(AO11:AO18)</f>
        <v>50.31</v>
      </c>
    </row>
    <row r="20" spans="1:56" x14ac:dyDescent="0.25">
      <c r="A20" s="4" t="s">
        <v>23</v>
      </c>
      <c r="B20" s="3">
        <v>12</v>
      </c>
      <c r="L20" t="s">
        <v>83</v>
      </c>
      <c r="M20" t="s">
        <v>84</v>
      </c>
      <c r="N20" t="s">
        <v>87</v>
      </c>
      <c r="O20" t="s">
        <v>68</v>
      </c>
      <c r="P20" t="s">
        <v>68</v>
      </c>
      <c r="Q20">
        <v>1.2</v>
      </c>
      <c r="R20">
        <v>115</v>
      </c>
      <c r="S20">
        <v>3.5</v>
      </c>
      <c r="T20">
        <v>1</v>
      </c>
      <c r="X20" t="s">
        <v>103</v>
      </c>
      <c r="Y20" t="s">
        <v>104</v>
      </c>
      <c r="Z20" t="s">
        <v>106</v>
      </c>
      <c r="AA20">
        <v>0.4</v>
      </c>
      <c r="AB20">
        <v>0.6</v>
      </c>
      <c r="AC20">
        <f>AA20*AB20</f>
        <v>0.24</v>
      </c>
      <c r="AD20">
        <v>6</v>
      </c>
      <c r="AE20">
        <v>0.5</v>
      </c>
      <c r="AF20">
        <v>1</v>
      </c>
      <c r="AJ20" t="s">
        <v>257</v>
      </c>
      <c r="AK20" t="s">
        <v>255</v>
      </c>
      <c r="AL20" t="s">
        <v>256</v>
      </c>
      <c r="AM20" t="s">
        <v>68</v>
      </c>
      <c r="AN20" t="s">
        <v>68</v>
      </c>
      <c r="AO20">
        <v>0</v>
      </c>
      <c r="AP20">
        <v>118</v>
      </c>
      <c r="AQ20">
        <v>3.5</v>
      </c>
      <c r="AR20">
        <v>1</v>
      </c>
      <c r="AU20" t="s">
        <v>257</v>
      </c>
      <c r="AV20" t="s">
        <v>101</v>
      </c>
      <c r="AW20" t="s">
        <v>102</v>
      </c>
      <c r="AX20" t="s">
        <v>68</v>
      </c>
      <c r="AY20" t="s">
        <v>68</v>
      </c>
      <c r="AZ20">
        <v>3.5</v>
      </c>
      <c r="BA20">
        <v>10</v>
      </c>
      <c r="BB20">
        <v>1</v>
      </c>
    </row>
    <row r="21" spans="1:56" x14ac:dyDescent="0.25">
      <c r="A21" s="4" t="s">
        <v>24</v>
      </c>
      <c r="B21">
        <v>6</v>
      </c>
      <c r="L21" t="s">
        <v>88</v>
      </c>
      <c r="M21" t="s">
        <v>149</v>
      </c>
      <c r="N21" t="s">
        <v>80</v>
      </c>
      <c r="O21" t="s">
        <v>68</v>
      </c>
      <c r="P21" t="s">
        <v>68</v>
      </c>
      <c r="Q21">
        <v>0</v>
      </c>
      <c r="R21">
        <v>115</v>
      </c>
      <c r="S21">
        <v>3.5</v>
      </c>
      <c r="T21">
        <v>1</v>
      </c>
      <c r="X21" t="s">
        <v>107</v>
      </c>
      <c r="Y21" t="s">
        <v>108</v>
      </c>
      <c r="Z21" t="s">
        <v>204</v>
      </c>
      <c r="AA21" t="s">
        <v>68</v>
      </c>
      <c r="AB21" t="s">
        <v>68</v>
      </c>
      <c r="AC21">
        <v>52</v>
      </c>
      <c r="AD21">
        <v>6</v>
      </c>
      <c r="AE21">
        <v>0.5</v>
      </c>
      <c r="AF21">
        <v>1</v>
      </c>
      <c r="AG21">
        <v>2.2999999999999998</v>
      </c>
      <c r="AH21">
        <v>2.25</v>
      </c>
      <c r="AM21" t="s">
        <v>109</v>
      </c>
      <c r="AO21">
        <f>SUM(AO20)</f>
        <v>0</v>
      </c>
      <c r="AU21" t="s">
        <v>258</v>
      </c>
      <c r="AV21" t="s">
        <v>70</v>
      </c>
      <c r="AW21" t="s">
        <v>115</v>
      </c>
      <c r="AX21">
        <v>0.4</v>
      </c>
      <c r="AY21">
        <v>1.3</v>
      </c>
      <c r="AZ21">
        <f>AX21*AY21</f>
        <v>0.52</v>
      </c>
      <c r="BA21">
        <v>10</v>
      </c>
      <c r="BB21">
        <v>1</v>
      </c>
      <c r="BC21" s="2">
        <f>AY21/3</f>
        <v>0.43333333333333335</v>
      </c>
    </row>
    <row r="22" spans="1:56" x14ac:dyDescent="0.25">
      <c r="A22" s="4" t="s">
        <v>25</v>
      </c>
      <c r="B22">
        <v>6</v>
      </c>
      <c r="M22" t="s">
        <v>150</v>
      </c>
      <c r="N22" t="s">
        <v>73</v>
      </c>
      <c r="O22" t="s">
        <v>68</v>
      </c>
      <c r="P22" t="s">
        <v>68</v>
      </c>
      <c r="Q22">
        <v>2.7</v>
      </c>
      <c r="R22">
        <v>115</v>
      </c>
      <c r="S22">
        <v>3.5</v>
      </c>
      <c r="T22">
        <v>1</v>
      </c>
      <c r="AA22" t="s">
        <v>109</v>
      </c>
      <c r="AC22">
        <f>SUM(AC19:AC21)</f>
        <v>53.24</v>
      </c>
      <c r="AJ22" t="s">
        <v>261</v>
      </c>
      <c r="AK22" t="s">
        <v>149</v>
      </c>
      <c r="AL22" t="s">
        <v>80</v>
      </c>
      <c r="AM22" t="s">
        <v>68</v>
      </c>
      <c r="AN22" t="s">
        <v>68</v>
      </c>
      <c r="AO22">
        <v>0</v>
      </c>
      <c r="AP22">
        <v>52</v>
      </c>
      <c r="AQ22">
        <v>1</v>
      </c>
      <c r="AR22">
        <v>1</v>
      </c>
      <c r="AU22" t="s">
        <v>262</v>
      </c>
      <c r="AV22" t="s">
        <v>104</v>
      </c>
      <c r="AW22" t="s">
        <v>106</v>
      </c>
      <c r="AX22">
        <v>0.4</v>
      </c>
      <c r="AY22">
        <v>0.6</v>
      </c>
      <c r="AZ22">
        <f>AX22*AY22</f>
        <v>0.24</v>
      </c>
      <c r="BA22">
        <v>10</v>
      </c>
      <c r="BB22">
        <v>1</v>
      </c>
      <c r="BC22">
        <v>1</v>
      </c>
    </row>
    <row r="23" spans="1:56" x14ac:dyDescent="0.25">
      <c r="A23" s="4" t="s">
        <v>26</v>
      </c>
      <c r="B23">
        <v>9</v>
      </c>
      <c r="L23" t="s">
        <v>89</v>
      </c>
      <c r="M23" t="s">
        <v>149</v>
      </c>
      <c r="N23" t="s">
        <v>80</v>
      </c>
      <c r="O23" t="s">
        <v>68</v>
      </c>
      <c r="P23" t="s">
        <v>68</v>
      </c>
      <c r="Q23">
        <v>0</v>
      </c>
      <c r="R23">
        <v>115</v>
      </c>
      <c r="S23">
        <v>3.5</v>
      </c>
      <c r="T23">
        <v>1</v>
      </c>
      <c r="AA23" t="s">
        <v>110</v>
      </c>
      <c r="AC23">
        <f>Q25+Q29+Q33+AC22</f>
        <v>66.050000000000011</v>
      </c>
      <c r="AK23" t="s">
        <v>264</v>
      </c>
      <c r="AL23" t="s">
        <v>265</v>
      </c>
      <c r="AM23" t="s">
        <v>68</v>
      </c>
      <c r="AN23" t="s">
        <v>68</v>
      </c>
      <c r="AO23">
        <v>0</v>
      </c>
      <c r="AP23">
        <v>52</v>
      </c>
      <c r="AQ23">
        <v>1</v>
      </c>
      <c r="AR23">
        <v>1</v>
      </c>
      <c r="AU23" t="s">
        <v>263</v>
      </c>
      <c r="AV23" t="s">
        <v>259</v>
      </c>
      <c r="AW23" t="s">
        <v>260</v>
      </c>
      <c r="AX23" t="s">
        <v>68</v>
      </c>
      <c r="AY23" t="s">
        <v>68</v>
      </c>
      <c r="AZ23">
        <v>40</v>
      </c>
      <c r="BA23">
        <v>10</v>
      </c>
      <c r="BB23">
        <v>1</v>
      </c>
      <c r="BC23">
        <v>1</v>
      </c>
      <c r="BD23">
        <v>-2</v>
      </c>
    </row>
    <row r="24" spans="1:56" x14ac:dyDescent="0.25">
      <c r="A24" s="4" t="s">
        <v>27</v>
      </c>
      <c r="B24">
        <v>9</v>
      </c>
      <c r="M24" t="s">
        <v>150</v>
      </c>
      <c r="N24" t="s">
        <v>73</v>
      </c>
      <c r="O24" t="s">
        <v>68</v>
      </c>
      <c r="P24" t="s">
        <v>68</v>
      </c>
      <c r="Q24">
        <v>2.7</v>
      </c>
      <c r="R24">
        <v>115</v>
      </c>
      <c r="S24">
        <v>3.5</v>
      </c>
      <c r="T24">
        <v>1</v>
      </c>
      <c r="AJ24" t="s">
        <v>266</v>
      </c>
      <c r="AK24" t="s">
        <v>96</v>
      </c>
      <c r="AL24" t="s">
        <v>97</v>
      </c>
      <c r="AM24" t="s">
        <v>68</v>
      </c>
      <c r="AN24" t="s">
        <v>68</v>
      </c>
      <c r="AO24">
        <v>1.5</v>
      </c>
      <c r="AP24">
        <v>52</v>
      </c>
      <c r="AQ24">
        <v>1</v>
      </c>
      <c r="AR24">
        <v>1</v>
      </c>
      <c r="AX24" t="s">
        <v>109</v>
      </c>
      <c r="AZ24">
        <f>SUM(AZ20:AZ23)</f>
        <v>44.26</v>
      </c>
    </row>
    <row r="25" spans="1:56" x14ac:dyDescent="0.25">
      <c r="A25" s="4" t="s">
        <v>28</v>
      </c>
      <c r="B25">
        <v>9</v>
      </c>
      <c r="O25" t="s">
        <v>109</v>
      </c>
      <c r="Q25">
        <f>SUM(Q18:Q24)</f>
        <v>9.8000000000000007</v>
      </c>
      <c r="X25" t="s">
        <v>113</v>
      </c>
      <c r="Y25" t="s">
        <v>101</v>
      </c>
      <c r="Z25" t="s">
        <v>102</v>
      </c>
      <c r="AA25" t="s">
        <v>68</v>
      </c>
      <c r="AB25" t="s">
        <v>68</v>
      </c>
      <c r="AC25">
        <v>1</v>
      </c>
      <c r="AD25">
        <v>6</v>
      </c>
      <c r="AE25">
        <v>0.5</v>
      </c>
      <c r="AJ25" t="s">
        <v>267</v>
      </c>
      <c r="AK25" t="s">
        <v>147</v>
      </c>
      <c r="AL25" t="s">
        <v>99</v>
      </c>
      <c r="AM25">
        <v>0.6</v>
      </c>
      <c r="AN25">
        <v>0.3</v>
      </c>
      <c r="AO25">
        <f>AM25*AN25</f>
        <v>0.18</v>
      </c>
      <c r="AP25">
        <v>52</v>
      </c>
      <c r="AQ25">
        <v>2.5</v>
      </c>
      <c r="AR25" s="2">
        <f>AQ25/3</f>
        <v>0.83333333333333337</v>
      </c>
      <c r="AX25" t="s">
        <v>110</v>
      </c>
      <c r="AZ25">
        <f>AO19+AZ24</f>
        <v>94.57</v>
      </c>
    </row>
    <row r="26" spans="1:56" x14ac:dyDescent="0.25">
      <c r="A26" s="4" t="s">
        <v>29</v>
      </c>
      <c r="C26">
        <v>12</v>
      </c>
      <c r="L26" t="s">
        <v>90</v>
      </c>
      <c r="M26" t="s">
        <v>149</v>
      </c>
      <c r="N26" t="s">
        <v>80</v>
      </c>
      <c r="O26" t="s">
        <v>68</v>
      </c>
      <c r="P26" t="s">
        <v>68</v>
      </c>
      <c r="Q26">
        <v>0</v>
      </c>
      <c r="R26">
        <v>77</v>
      </c>
      <c r="S26">
        <v>3.5</v>
      </c>
      <c r="T26">
        <v>1</v>
      </c>
      <c r="X26" t="s">
        <v>114</v>
      </c>
      <c r="Y26" t="s">
        <v>70</v>
      </c>
      <c r="Z26" t="s">
        <v>115</v>
      </c>
      <c r="AA26">
        <v>0.2</v>
      </c>
      <c r="AB26">
        <v>2.2999999999999998</v>
      </c>
      <c r="AC26">
        <f>AA26*AB26</f>
        <v>0.45999999999999996</v>
      </c>
      <c r="AD26">
        <v>6</v>
      </c>
      <c r="AE26">
        <v>0.5</v>
      </c>
      <c r="AF26" s="2">
        <f>AB26/3</f>
        <v>0.76666666666666661</v>
      </c>
      <c r="AM26" t="s">
        <v>109</v>
      </c>
      <c r="AO26">
        <f>SUM(AO22:AO25)</f>
        <v>1.68</v>
      </c>
    </row>
    <row r="27" spans="1:56" x14ac:dyDescent="0.25">
      <c r="A27" s="4" t="s">
        <v>30</v>
      </c>
      <c r="C27">
        <v>20</v>
      </c>
      <c r="M27" t="s">
        <v>91</v>
      </c>
      <c r="N27" t="s">
        <v>92</v>
      </c>
      <c r="O27" t="s">
        <v>68</v>
      </c>
      <c r="P27" t="s">
        <v>68</v>
      </c>
      <c r="Q27">
        <v>0</v>
      </c>
      <c r="R27">
        <v>77</v>
      </c>
      <c r="S27">
        <v>3.5</v>
      </c>
      <c r="T27">
        <v>1</v>
      </c>
      <c r="X27" t="s">
        <v>116</v>
      </c>
      <c r="Y27" t="s">
        <v>72</v>
      </c>
      <c r="Z27" t="s">
        <v>117</v>
      </c>
      <c r="AA27" t="s">
        <v>68</v>
      </c>
      <c r="AB27" t="s">
        <v>68</v>
      </c>
      <c r="AC27">
        <v>0</v>
      </c>
      <c r="AD27">
        <v>6</v>
      </c>
      <c r="AE27">
        <v>0.5</v>
      </c>
      <c r="AF27">
        <v>1</v>
      </c>
      <c r="AJ27" t="s">
        <v>268</v>
      </c>
      <c r="AK27" t="s">
        <v>101</v>
      </c>
      <c r="AL27" t="s">
        <v>102</v>
      </c>
      <c r="AM27" t="s">
        <v>68</v>
      </c>
      <c r="AN27" t="s">
        <v>68</v>
      </c>
      <c r="AO27">
        <v>0</v>
      </c>
      <c r="AP27">
        <v>44</v>
      </c>
      <c r="AQ27">
        <v>2.2000000000000002</v>
      </c>
      <c r="AR27">
        <v>1</v>
      </c>
      <c r="AU27" t="s">
        <v>268</v>
      </c>
      <c r="AV27" t="s">
        <v>101</v>
      </c>
      <c r="AW27" t="s">
        <v>102</v>
      </c>
      <c r="AX27" t="s">
        <v>68</v>
      </c>
      <c r="AY27" t="s">
        <v>68</v>
      </c>
      <c r="AZ27">
        <v>1</v>
      </c>
      <c r="BA27">
        <v>8</v>
      </c>
      <c r="BB27">
        <v>0.6</v>
      </c>
    </row>
    <row r="28" spans="1:56" x14ac:dyDescent="0.25">
      <c r="A28" s="4" t="s">
        <v>31</v>
      </c>
      <c r="C28">
        <v>12</v>
      </c>
      <c r="L28" t="s">
        <v>93</v>
      </c>
      <c r="M28" t="s">
        <v>148</v>
      </c>
      <c r="N28" t="s">
        <v>86</v>
      </c>
      <c r="O28">
        <v>0.3</v>
      </c>
      <c r="P28">
        <v>2.7</v>
      </c>
      <c r="Q28">
        <f>O28*P28</f>
        <v>0.81</v>
      </c>
      <c r="R28">
        <v>77</v>
      </c>
      <c r="S28">
        <v>2.2000000000000002</v>
      </c>
      <c r="T28" s="2">
        <f>2.7/3</f>
        <v>0.9</v>
      </c>
      <c r="Y28" t="s">
        <v>104</v>
      </c>
      <c r="Z28" t="s">
        <v>106</v>
      </c>
      <c r="AA28">
        <v>0.4</v>
      </c>
      <c r="AB28">
        <v>0.6</v>
      </c>
      <c r="AC28">
        <f>AA28*AB28</f>
        <v>0.24</v>
      </c>
      <c r="AD28">
        <v>6</v>
      </c>
      <c r="AE28">
        <v>0.5</v>
      </c>
      <c r="AF28">
        <v>1</v>
      </c>
      <c r="AJ28" t="s">
        <v>269</v>
      </c>
      <c r="AK28" t="s">
        <v>147</v>
      </c>
      <c r="AL28" t="s">
        <v>99</v>
      </c>
      <c r="AM28">
        <v>0.4</v>
      </c>
      <c r="AN28">
        <v>0.6</v>
      </c>
      <c r="AO28">
        <f>AM28*AN28</f>
        <v>0.24</v>
      </c>
      <c r="AP28">
        <v>44</v>
      </c>
      <c r="AQ28">
        <v>2.2000000000000002</v>
      </c>
      <c r="AR28" s="2">
        <f>AN28/3</f>
        <v>0.19999999999999998</v>
      </c>
      <c r="AU28" t="s">
        <v>270</v>
      </c>
      <c r="AV28" t="s">
        <v>104</v>
      </c>
      <c r="AW28" t="s">
        <v>106</v>
      </c>
      <c r="AX28">
        <v>0.4</v>
      </c>
      <c r="AY28">
        <v>0.6</v>
      </c>
      <c r="AZ28">
        <f>AX28*AY28</f>
        <v>0.24</v>
      </c>
      <c r="BA28">
        <v>8</v>
      </c>
      <c r="BB28">
        <v>0.6</v>
      </c>
      <c r="BC28">
        <v>1</v>
      </c>
    </row>
    <row r="29" spans="1:56" x14ac:dyDescent="0.25">
      <c r="A29" s="4" t="s">
        <v>32</v>
      </c>
      <c r="O29" t="s">
        <v>109</v>
      </c>
      <c r="Q29">
        <f>SUM(Q26:Q28)</f>
        <v>0.81</v>
      </c>
      <c r="X29" t="s">
        <v>119</v>
      </c>
      <c r="Y29" t="s">
        <v>108</v>
      </c>
      <c r="Z29" t="s">
        <v>204</v>
      </c>
      <c r="AA29" t="s">
        <v>68</v>
      </c>
      <c r="AB29" t="s">
        <v>68</v>
      </c>
      <c r="AC29">
        <v>52</v>
      </c>
      <c r="AD29">
        <v>6</v>
      </c>
      <c r="AE29">
        <v>0.5</v>
      </c>
      <c r="AF29">
        <v>1</v>
      </c>
      <c r="AG29">
        <v>2.2999999999999998</v>
      </c>
      <c r="AH29">
        <v>2.25</v>
      </c>
      <c r="AM29" t="s">
        <v>109</v>
      </c>
      <c r="AO29">
        <f>SUM(AO27:AO28)</f>
        <v>0.24</v>
      </c>
      <c r="AU29" t="s">
        <v>271</v>
      </c>
      <c r="AV29" t="s">
        <v>259</v>
      </c>
      <c r="AW29" t="s">
        <v>260</v>
      </c>
      <c r="AX29" t="s">
        <v>68</v>
      </c>
      <c r="AY29" t="s">
        <v>68</v>
      </c>
      <c r="AZ29">
        <v>41.5</v>
      </c>
      <c r="BA29">
        <v>8</v>
      </c>
      <c r="BB29">
        <v>0.6</v>
      </c>
      <c r="BC29">
        <v>1</v>
      </c>
      <c r="BD29">
        <v>-5</v>
      </c>
    </row>
    <row r="30" spans="1:56" x14ac:dyDescent="0.25">
      <c r="A30" s="4" t="s">
        <v>33</v>
      </c>
      <c r="B30" s="3">
        <f>SUM(B12:B29)</f>
        <v>83</v>
      </c>
      <c r="C30">
        <f>SUM(C12:C29)</f>
        <v>92</v>
      </c>
      <c r="L30" t="s">
        <v>94</v>
      </c>
      <c r="M30" t="s">
        <v>91</v>
      </c>
      <c r="N30" t="s">
        <v>92</v>
      </c>
      <c r="O30" t="s">
        <v>68</v>
      </c>
      <c r="P30" t="s">
        <v>68</v>
      </c>
      <c r="Q30">
        <v>0</v>
      </c>
      <c r="R30">
        <v>51</v>
      </c>
      <c r="S30">
        <v>2.2000000000000002</v>
      </c>
      <c r="T30">
        <v>1</v>
      </c>
      <c r="AA30" t="s">
        <v>109</v>
      </c>
      <c r="AC30">
        <f>SUM(AC25:AC29)</f>
        <v>53.7</v>
      </c>
      <c r="AJ30" t="s">
        <v>272</v>
      </c>
      <c r="AK30" t="s">
        <v>101</v>
      </c>
      <c r="AL30" t="s">
        <v>102</v>
      </c>
      <c r="AM30" t="s">
        <v>68</v>
      </c>
      <c r="AN30" t="s">
        <v>68</v>
      </c>
      <c r="AO30">
        <v>0</v>
      </c>
      <c r="AP30">
        <v>23</v>
      </c>
      <c r="AQ30">
        <v>1</v>
      </c>
      <c r="AR30">
        <v>1</v>
      </c>
      <c r="AX30" t="s">
        <v>109</v>
      </c>
      <c r="AZ30">
        <f>SUM(AZ27:AZ29)</f>
        <v>42.74</v>
      </c>
    </row>
    <row r="31" spans="1:56" x14ac:dyDescent="0.25">
      <c r="L31" t="s">
        <v>95</v>
      </c>
      <c r="M31" t="s">
        <v>96</v>
      </c>
      <c r="N31" t="s">
        <v>97</v>
      </c>
      <c r="O31" t="s">
        <v>68</v>
      </c>
      <c r="P31" t="s">
        <v>68</v>
      </c>
      <c r="Q31">
        <v>1.5</v>
      </c>
      <c r="R31">
        <v>51</v>
      </c>
      <c r="S31">
        <v>1.5</v>
      </c>
      <c r="T31">
        <v>1</v>
      </c>
      <c r="AA31" t="s">
        <v>110</v>
      </c>
      <c r="AC31">
        <f>Q25+Q29+Q33+Q36+AC30</f>
        <v>66.910000000000011</v>
      </c>
      <c r="AM31" t="s">
        <v>109</v>
      </c>
      <c r="AO31">
        <f>SUM(AO30)</f>
        <v>0</v>
      </c>
      <c r="AX31" t="s">
        <v>110</v>
      </c>
      <c r="AZ31">
        <f>AO19+AO21+AO26+AZ30</f>
        <v>94.73</v>
      </c>
    </row>
    <row r="32" spans="1:56" x14ac:dyDescent="0.25">
      <c r="A32" s="4" t="s">
        <v>35</v>
      </c>
      <c r="B32" t="s">
        <v>14</v>
      </c>
      <c r="C32" t="s">
        <v>15</v>
      </c>
      <c r="L32" t="s">
        <v>98</v>
      </c>
      <c r="M32" t="s">
        <v>147</v>
      </c>
      <c r="N32" t="s">
        <v>99</v>
      </c>
      <c r="O32">
        <v>0.5</v>
      </c>
      <c r="P32">
        <v>1.4</v>
      </c>
      <c r="Q32">
        <f>O32*P32</f>
        <v>0.7</v>
      </c>
      <c r="R32">
        <v>51</v>
      </c>
      <c r="S32">
        <v>2.5</v>
      </c>
      <c r="T32" s="2">
        <f>S32/3</f>
        <v>0.83333333333333337</v>
      </c>
      <c r="AJ32" t="s">
        <v>273</v>
      </c>
      <c r="AK32" t="s">
        <v>274</v>
      </c>
      <c r="AL32" t="s">
        <v>275</v>
      </c>
      <c r="AM32" t="s">
        <v>68</v>
      </c>
      <c r="AN32" t="s">
        <v>68</v>
      </c>
      <c r="AO32">
        <v>0</v>
      </c>
      <c r="AP32">
        <v>23</v>
      </c>
      <c r="AQ32">
        <v>1</v>
      </c>
      <c r="AR32">
        <v>1</v>
      </c>
    </row>
    <row r="33" spans="1:45" x14ac:dyDescent="0.25">
      <c r="A33" s="4" t="s">
        <v>36</v>
      </c>
      <c r="C33">
        <v>5</v>
      </c>
      <c r="O33" t="s">
        <v>109</v>
      </c>
      <c r="Q33">
        <f>SUM(Q30:Q32)</f>
        <v>2.2000000000000002</v>
      </c>
      <c r="X33" t="s">
        <v>125</v>
      </c>
      <c r="Y33" t="s">
        <v>126</v>
      </c>
      <c r="Z33" t="s">
        <v>127</v>
      </c>
      <c r="AA33" t="s">
        <v>68</v>
      </c>
      <c r="AB33" t="s">
        <v>68</v>
      </c>
      <c r="AC33">
        <v>1</v>
      </c>
      <c r="AD33">
        <v>6</v>
      </c>
      <c r="AE33">
        <v>0.5</v>
      </c>
      <c r="AK33" t="s">
        <v>101</v>
      </c>
      <c r="AL33" t="s">
        <v>102</v>
      </c>
      <c r="AM33" t="s">
        <v>68</v>
      </c>
      <c r="AN33" t="s">
        <v>68</v>
      </c>
      <c r="AO33">
        <v>0</v>
      </c>
      <c r="AP33">
        <v>8</v>
      </c>
      <c r="AQ33">
        <v>0.5</v>
      </c>
      <c r="AR33">
        <v>1</v>
      </c>
    </row>
    <row r="34" spans="1:45" x14ac:dyDescent="0.25">
      <c r="A34" s="4" t="s">
        <v>37</v>
      </c>
      <c r="C34">
        <v>10</v>
      </c>
      <c r="L34" t="s">
        <v>100</v>
      </c>
      <c r="M34" t="s">
        <v>101</v>
      </c>
      <c r="N34" t="s">
        <v>102</v>
      </c>
      <c r="O34" t="s">
        <v>68</v>
      </c>
      <c r="P34" t="s">
        <v>68</v>
      </c>
      <c r="Q34">
        <v>0</v>
      </c>
      <c r="R34">
        <v>45</v>
      </c>
      <c r="S34">
        <v>2.2000000000000002</v>
      </c>
      <c r="T34">
        <v>1</v>
      </c>
      <c r="X34" t="s">
        <v>128</v>
      </c>
      <c r="Y34" t="s">
        <v>104</v>
      </c>
      <c r="Z34" t="s">
        <v>106</v>
      </c>
      <c r="AA34">
        <v>0.4</v>
      </c>
      <c r="AB34">
        <v>0.6</v>
      </c>
      <c r="AC34">
        <f>AA34*AB34</f>
        <v>0.24</v>
      </c>
      <c r="AD34">
        <v>6</v>
      </c>
      <c r="AE34">
        <v>0.5</v>
      </c>
      <c r="AF34">
        <v>1</v>
      </c>
      <c r="AM34" t="s">
        <v>109</v>
      </c>
      <c r="AO34">
        <f>SUM(AO32:AO33)</f>
        <v>0</v>
      </c>
    </row>
    <row r="35" spans="1:45" x14ac:dyDescent="0.25">
      <c r="A35" s="4" t="s">
        <v>38</v>
      </c>
      <c r="B35">
        <v>5</v>
      </c>
      <c r="L35" t="s">
        <v>111</v>
      </c>
      <c r="M35" t="s">
        <v>147</v>
      </c>
      <c r="N35" t="s">
        <v>99</v>
      </c>
      <c r="O35">
        <v>0.4</v>
      </c>
      <c r="P35">
        <v>1</v>
      </c>
      <c r="Q35">
        <f>O35*P35</f>
        <v>0.4</v>
      </c>
      <c r="R35">
        <v>45</v>
      </c>
      <c r="S35">
        <v>2.2000000000000002</v>
      </c>
      <c r="T35" s="2">
        <f>P35/3</f>
        <v>0.33333333333333331</v>
      </c>
      <c r="X35" t="s">
        <v>129</v>
      </c>
      <c r="Y35" t="s">
        <v>108</v>
      </c>
      <c r="Z35" t="s">
        <v>204</v>
      </c>
      <c r="AA35" t="s">
        <v>68</v>
      </c>
      <c r="AB35" t="s">
        <v>68</v>
      </c>
      <c r="AC35">
        <v>48</v>
      </c>
      <c r="AD35">
        <v>6</v>
      </c>
      <c r="AE35">
        <v>0.5</v>
      </c>
      <c r="AF35">
        <v>1</v>
      </c>
      <c r="AG35">
        <v>2.7</v>
      </c>
      <c r="AH35">
        <v>1.85</v>
      </c>
      <c r="AJ35" t="s">
        <v>276</v>
      </c>
      <c r="AK35" t="s">
        <v>278</v>
      </c>
      <c r="AL35" t="s">
        <v>279</v>
      </c>
      <c r="AM35" t="s">
        <v>68</v>
      </c>
      <c r="AN35" t="s">
        <v>68</v>
      </c>
      <c r="AO35">
        <v>1</v>
      </c>
      <c r="AP35">
        <v>8</v>
      </c>
      <c r="AQ35">
        <v>0.6</v>
      </c>
      <c r="AR35">
        <v>1</v>
      </c>
    </row>
    <row r="36" spans="1:45" x14ac:dyDescent="0.25">
      <c r="A36" s="4" t="s">
        <v>39</v>
      </c>
      <c r="O36" t="s">
        <v>109</v>
      </c>
      <c r="Q36">
        <f>SUM(Q34:Q35)</f>
        <v>0.4</v>
      </c>
      <c r="AA36" t="s">
        <v>109</v>
      </c>
      <c r="AC36">
        <f>SUM(AC33:AC35)</f>
        <v>49.24</v>
      </c>
      <c r="AJ36" t="s">
        <v>280</v>
      </c>
      <c r="AK36" t="s">
        <v>143</v>
      </c>
      <c r="AL36" t="s">
        <v>115</v>
      </c>
      <c r="AM36">
        <v>0.2</v>
      </c>
      <c r="AN36">
        <v>1.3</v>
      </c>
      <c r="AO36">
        <f>AM36*AN36</f>
        <v>0.26</v>
      </c>
      <c r="AP36">
        <v>8</v>
      </c>
      <c r="AQ36">
        <v>0.6</v>
      </c>
      <c r="AR36" s="2">
        <f>AN36/3</f>
        <v>0.43333333333333335</v>
      </c>
    </row>
    <row r="37" spans="1:45" x14ac:dyDescent="0.25">
      <c r="A37" s="4" t="s">
        <v>40</v>
      </c>
      <c r="B37" s="3"/>
      <c r="L37" t="s">
        <v>113</v>
      </c>
      <c r="M37" t="s">
        <v>101</v>
      </c>
      <c r="N37" t="s">
        <v>102</v>
      </c>
      <c r="O37" t="s">
        <v>68</v>
      </c>
      <c r="P37" t="s">
        <v>68</v>
      </c>
      <c r="Q37">
        <v>0</v>
      </c>
      <c r="R37">
        <v>39</v>
      </c>
      <c r="S37">
        <v>1</v>
      </c>
      <c r="T37">
        <v>1</v>
      </c>
      <c r="AA37" t="s">
        <v>110</v>
      </c>
      <c r="AC37">
        <f>Q25+Q29+Q33+Q36+Q40+AC36</f>
        <v>66.39</v>
      </c>
      <c r="AJ37" t="s">
        <v>281</v>
      </c>
      <c r="AK37" t="s">
        <v>104</v>
      </c>
      <c r="AL37" t="s">
        <v>106</v>
      </c>
      <c r="AM37">
        <v>0.4</v>
      </c>
      <c r="AN37">
        <v>0.6</v>
      </c>
      <c r="AO37">
        <f>AM37*AN37</f>
        <v>0.24</v>
      </c>
      <c r="AP37">
        <v>8</v>
      </c>
      <c r="AQ37">
        <v>0.6</v>
      </c>
      <c r="AR37">
        <v>1</v>
      </c>
    </row>
    <row r="38" spans="1:45" x14ac:dyDescent="0.25">
      <c r="A38" s="4" t="s">
        <v>41</v>
      </c>
      <c r="L38" t="s">
        <v>120</v>
      </c>
      <c r="M38" t="s">
        <v>121</v>
      </c>
      <c r="N38" t="s">
        <v>122</v>
      </c>
      <c r="O38" t="s">
        <v>68</v>
      </c>
      <c r="P38" t="s">
        <v>68</v>
      </c>
      <c r="Q38">
        <v>2.5</v>
      </c>
      <c r="R38">
        <v>39</v>
      </c>
      <c r="S38">
        <v>1</v>
      </c>
      <c r="T38">
        <v>1</v>
      </c>
      <c r="AJ38" t="s">
        <v>282</v>
      </c>
      <c r="AK38" t="s">
        <v>259</v>
      </c>
      <c r="AL38" t="s">
        <v>260</v>
      </c>
      <c r="AM38" t="s">
        <v>68</v>
      </c>
      <c r="AN38" t="s">
        <v>68</v>
      </c>
      <c r="AO38">
        <v>41</v>
      </c>
      <c r="AP38">
        <v>8</v>
      </c>
      <c r="AQ38">
        <v>0.6</v>
      </c>
      <c r="AR38">
        <v>1</v>
      </c>
      <c r="AS38">
        <v>-5.5</v>
      </c>
    </row>
    <row r="39" spans="1:45" x14ac:dyDescent="0.25">
      <c r="A39" s="4" t="s">
        <v>42</v>
      </c>
      <c r="B39" s="3"/>
      <c r="C39">
        <v>5</v>
      </c>
      <c r="L39" t="s">
        <v>124</v>
      </c>
      <c r="M39" t="s">
        <v>145</v>
      </c>
      <c r="N39" t="s">
        <v>123</v>
      </c>
      <c r="O39">
        <v>1.2</v>
      </c>
      <c r="P39">
        <v>1.2</v>
      </c>
      <c r="Q39">
        <f>O39*P39</f>
        <v>1.44</v>
      </c>
      <c r="R39">
        <v>39</v>
      </c>
      <c r="S39">
        <v>3.2</v>
      </c>
      <c r="T39" s="2">
        <f>P39/3</f>
        <v>0.39999999999999997</v>
      </c>
      <c r="X39" t="s">
        <v>131</v>
      </c>
      <c r="Y39" t="s">
        <v>126</v>
      </c>
      <c r="Z39" t="s">
        <v>127</v>
      </c>
      <c r="AA39" t="s">
        <v>68</v>
      </c>
      <c r="AB39" t="s">
        <v>68</v>
      </c>
      <c r="AC39">
        <v>1</v>
      </c>
      <c r="AD39">
        <v>6</v>
      </c>
      <c r="AE39">
        <v>0.5</v>
      </c>
      <c r="AM39" t="s">
        <v>109</v>
      </c>
      <c r="AO39">
        <f>SUM(AO35:AO38)</f>
        <v>42.5</v>
      </c>
    </row>
    <row r="40" spans="1:45" x14ac:dyDescent="0.25">
      <c r="A40" s="4" t="s">
        <v>43</v>
      </c>
      <c r="B40">
        <v>10</v>
      </c>
      <c r="O40" t="s">
        <v>109</v>
      </c>
      <c r="Q40">
        <f>SUM(Q37:Q39)</f>
        <v>3.94</v>
      </c>
      <c r="X40" t="s">
        <v>134</v>
      </c>
      <c r="Y40" t="s">
        <v>104</v>
      </c>
      <c r="Z40" t="s">
        <v>106</v>
      </c>
      <c r="AA40">
        <v>0.4</v>
      </c>
      <c r="AB40">
        <v>0.6</v>
      </c>
      <c r="AC40">
        <f>AA40*AB40</f>
        <v>0.24</v>
      </c>
      <c r="AD40">
        <v>6</v>
      </c>
      <c r="AE40">
        <v>0.5</v>
      </c>
      <c r="AF40">
        <v>1</v>
      </c>
      <c r="AM40" t="s">
        <v>110</v>
      </c>
      <c r="AO40">
        <f>AO19+AO21+AO26+AO29+AO31+AO34+AO39</f>
        <v>94.73</v>
      </c>
    </row>
    <row r="41" spans="1:45" x14ac:dyDescent="0.25">
      <c r="A41" s="4" t="s">
        <v>44</v>
      </c>
      <c r="B41" s="3"/>
      <c r="C41">
        <v>3</v>
      </c>
      <c r="L41" t="s">
        <v>125</v>
      </c>
      <c r="M41" t="s">
        <v>126</v>
      </c>
      <c r="N41" t="s">
        <v>127</v>
      </c>
      <c r="O41" t="s">
        <v>68</v>
      </c>
      <c r="P41" t="s">
        <v>68</v>
      </c>
      <c r="Q41">
        <v>0</v>
      </c>
      <c r="R41">
        <v>33</v>
      </c>
      <c r="S41">
        <v>2.7</v>
      </c>
      <c r="T41">
        <v>1</v>
      </c>
      <c r="X41" t="s">
        <v>135</v>
      </c>
      <c r="Y41" t="s">
        <v>108</v>
      </c>
      <c r="Z41" t="s">
        <v>204</v>
      </c>
      <c r="AA41" t="s">
        <v>68</v>
      </c>
      <c r="AB41" t="s">
        <v>68</v>
      </c>
      <c r="AC41">
        <v>45</v>
      </c>
      <c r="AD41">
        <v>6</v>
      </c>
      <c r="AE41">
        <v>0.5</v>
      </c>
      <c r="AF41">
        <v>1</v>
      </c>
      <c r="AG41">
        <v>3</v>
      </c>
      <c r="AH41">
        <v>1.75</v>
      </c>
    </row>
    <row r="42" spans="1:45" x14ac:dyDescent="0.25">
      <c r="A42" s="4" t="s">
        <v>45</v>
      </c>
      <c r="C42">
        <v>3</v>
      </c>
      <c r="L42" t="s">
        <v>130</v>
      </c>
      <c r="M42" t="s">
        <v>145</v>
      </c>
      <c r="N42" t="s">
        <v>123</v>
      </c>
      <c r="O42">
        <v>0.9</v>
      </c>
      <c r="P42">
        <v>2.2000000000000002</v>
      </c>
      <c r="Q42">
        <f>O42*P42</f>
        <v>1.9800000000000002</v>
      </c>
      <c r="R42">
        <v>33</v>
      </c>
      <c r="S42">
        <v>2.7</v>
      </c>
      <c r="T42" s="2">
        <f>P42/3</f>
        <v>0.73333333333333339</v>
      </c>
      <c r="AA42" t="s">
        <v>109</v>
      </c>
      <c r="AC42">
        <f>SUM(AC39:AC41)</f>
        <v>46.24</v>
      </c>
      <c r="AJ42" t="s">
        <v>261</v>
      </c>
      <c r="AK42" t="s">
        <v>264</v>
      </c>
      <c r="AL42" t="s">
        <v>265</v>
      </c>
      <c r="AM42" t="s">
        <v>68</v>
      </c>
      <c r="AN42" t="s">
        <v>68</v>
      </c>
      <c r="AO42">
        <v>3.5</v>
      </c>
      <c r="AP42">
        <v>66</v>
      </c>
      <c r="AQ42">
        <v>2.2999999999999998</v>
      </c>
      <c r="AR42">
        <v>1</v>
      </c>
    </row>
    <row r="43" spans="1:45" x14ac:dyDescent="0.25">
      <c r="A43" s="4" t="s">
        <v>46</v>
      </c>
      <c r="C43">
        <v>7</v>
      </c>
      <c r="O43" t="s">
        <v>109</v>
      </c>
      <c r="Q43">
        <f>SUM(Q41:Q42)</f>
        <v>1.9800000000000002</v>
      </c>
      <c r="AA43" t="s">
        <v>110</v>
      </c>
      <c r="AC43">
        <f>Q25+Q29+Q33+Q36+Q40+Q43+AC42</f>
        <v>65.37</v>
      </c>
      <c r="AJ43" t="s">
        <v>283</v>
      </c>
      <c r="AK43" t="s">
        <v>284</v>
      </c>
      <c r="AL43" t="s">
        <v>285</v>
      </c>
      <c r="AM43" t="s">
        <v>68</v>
      </c>
      <c r="AN43" t="s">
        <v>68</v>
      </c>
      <c r="AO43">
        <v>0</v>
      </c>
      <c r="AP43">
        <v>66</v>
      </c>
      <c r="AQ43">
        <v>2.2999999999999998</v>
      </c>
      <c r="AR43">
        <v>1</v>
      </c>
    </row>
    <row r="44" spans="1:45" x14ac:dyDescent="0.25">
      <c r="A44" s="4" t="s">
        <v>47</v>
      </c>
      <c r="C44">
        <v>3</v>
      </c>
      <c r="L44" t="s">
        <v>131</v>
      </c>
      <c r="M44" t="s">
        <v>126</v>
      </c>
      <c r="N44" t="s">
        <v>127</v>
      </c>
      <c r="O44" t="s">
        <v>68</v>
      </c>
      <c r="P44" t="s">
        <v>68</v>
      </c>
      <c r="Q44">
        <v>0</v>
      </c>
      <c r="R44">
        <v>27</v>
      </c>
      <c r="S44">
        <v>2</v>
      </c>
      <c r="T44">
        <v>1</v>
      </c>
      <c r="AK44" t="s">
        <v>147</v>
      </c>
      <c r="AL44" t="s">
        <v>99</v>
      </c>
      <c r="AM44">
        <v>0.8</v>
      </c>
      <c r="AN44">
        <v>5</v>
      </c>
      <c r="AO44">
        <f>AM44*AN44</f>
        <v>4</v>
      </c>
      <c r="AP44">
        <v>66</v>
      </c>
      <c r="AQ44">
        <v>2.2999999999999998</v>
      </c>
      <c r="AR44" s="2">
        <f>AN44/3</f>
        <v>1.6666666666666667</v>
      </c>
    </row>
    <row r="45" spans="1:45" x14ac:dyDescent="0.25">
      <c r="A45" s="4" t="s">
        <v>48</v>
      </c>
      <c r="B45">
        <v>10</v>
      </c>
      <c r="L45" t="s">
        <v>132</v>
      </c>
      <c r="M45" t="s">
        <v>146</v>
      </c>
      <c r="N45" t="s">
        <v>133</v>
      </c>
      <c r="O45" t="s">
        <v>68</v>
      </c>
      <c r="P45" t="s">
        <v>68</v>
      </c>
      <c r="Q45">
        <v>0</v>
      </c>
      <c r="R45">
        <v>27</v>
      </c>
      <c r="S45">
        <v>2</v>
      </c>
      <c r="T45">
        <v>1</v>
      </c>
      <c r="X45" t="s">
        <v>136</v>
      </c>
      <c r="Y45" t="s">
        <v>126</v>
      </c>
      <c r="Z45" t="s">
        <v>127</v>
      </c>
      <c r="AA45" t="s">
        <v>68</v>
      </c>
      <c r="AB45" t="s">
        <v>68</v>
      </c>
      <c r="AC45">
        <v>1</v>
      </c>
      <c r="AD45">
        <v>9</v>
      </c>
      <c r="AE45">
        <v>1</v>
      </c>
      <c r="AM45" t="s">
        <v>109</v>
      </c>
      <c r="AO45">
        <f>SUM(AO42:AO44)</f>
        <v>7.5</v>
      </c>
    </row>
    <row r="46" spans="1:45" x14ac:dyDescent="0.25">
      <c r="A46" s="4" t="s">
        <v>49</v>
      </c>
      <c r="B46">
        <v>3</v>
      </c>
      <c r="M46" t="s">
        <v>145</v>
      </c>
      <c r="N46" t="s">
        <v>123</v>
      </c>
      <c r="O46">
        <v>0.5</v>
      </c>
      <c r="P46">
        <v>3.3</v>
      </c>
      <c r="Q46">
        <f>O46*P46</f>
        <v>1.65</v>
      </c>
      <c r="R46">
        <v>27</v>
      </c>
      <c r="S46">
        <v>2</v>
      </c>
      <c r="T46" s="2">
        <f>P46/3</f>
        <v>1.0999999999999999</v>
      </c>
      <c r="X46" t="s">
        <v>137</v>
      </c>
      <c r="Y46" t="s">
        <v>104</v>
      </c>
      <c r="Z46" t="s">
        <v>106</v>
      </c>
      <c r="AA46">
        <v>0.6</v>
      </c>
      <c r="AB46">
        <v>0.6</v>
      </c>
      <c r="AC46">
        <f>AA46*AB46</f>
        <v>0.36</v>
      </c>
      <c r="AD46">
        <v>9</v>
      </c>
      <c r="AE46">
        <v>1</v>
      </c>
      <c r="AF46">
        <v>1</v>
      </c>
      <c r="AJ46" t="s">
        <v>286</v>
      </c>
      <c r="AK46" t="s">
        <v>101</v>
      </c>
      <c r="AL46" t="s">
        <v>102</v>
      </c>
      <c r="AM46" t="s">
        <v>68</v>
      </c>
      <c r="AN46" t="s">
        <v>68</v>
      </c>
      <c r="AO46">
        <v>0</v>
      </c>
      <c r="AP46">
        <v>44</v>
      </c>
      <c r="AQ46">
        <v>2</v>
      </c>
      <c r="AR46">
        <v>1</v>
      </c>
    </row>
    <row r="47" spans="1:45" x14ac:dyDescent="0.25">
      <c r="A47" s="4" t="s">
        <v>50</v>
      </c>
      <c r="B47">
        <v>3</v>
      </c>
      <c r="O47" t="s">
        <v>109</v>
      </c>
      <c r="Q47">
        <f>SUM(Q44:Q46)</f>
        <v>1.65</v>
      </c>
      <c r="X47" t="s">
        <v>138</v>
      </c>
      <c r="Y47" t="s">
        <v>108</v>
      </c>
      <c r="Z47" t="s">
        <v>204</v>
      </c>
      <c r="AA47" t="s">
        <v>68</v>
      </c>
      <c r="AB47" t="s">
        <v>68</v>
      </c>
      <c r="AC47">
        <v>44</v>
      </c>
      <c r="AD47">
        <v>9</v>
      </c>
      <c r="AE47">
        <v>1</v>
      </c>
      <c r="AF47">
        <v>1</v>
      </c>
      <c r="AG47">
        <v>4.9000000000000004</v>
      </c>
      <c r="AH47">
        <v>2.6</v>
      </c>
      <c r="AJ47" t="s">
        <v>287</v>
      </c>
      <c r="AK47" t="s">
        <v>284</v>
      </c>
      <c r="AL47" t="s">
        <v>285</v>
      </c>
      <c r="AM47" t="s">
        <v>68</v>
      </c>
      <c r="AN47" t="s">
        <v>68</v>
      </c>
      <c r="AO47">
        <v>0</v>
      </c>
      <c r="AP47">
        <v>44</v>
      </c>
      <c r="AQ47">
        <v>2</v>
      </c>
      <c r="AR47">
        <v>2</v>
      </c>
    </row>
    <row r="48" spans="1:45" x14ac:dyDescent="0.25">
      <c r="A48" s="4" t="s">
        <v>33</v>
      </c>
      <c r="B48" s="3">
        <f>SUM(B33:B47)</f>
        <v>31</v>
      </c>
      <c r="C48">
        <f>SUM(C33:C47)</f>
        <v>36</v>
      </c>
      <c r="L48" t="s">
        <v>136</v>
      </c>
      <c r="M48" t="s">
        <v>126</v>
      </c>
      <c r="N48" t="s">
        <v>127</v>
      </c>
      <c r="O48" t="s">
        <v>68</v>
      </c>
      <c r="P48" t="s">
        <v>68</v>
      </c>
      <c r="Q48">
        <v>0</v>
      </c>
      <c r="R48">
        <v>18</v>
      </c>
      <c r="S48">
        <v>1</v>
      </c>
      <c r="T48">
        <v>1</v>
      </c>
      <c r="AA48" t="s">
        <v>109</v>
      </c>
      <c r="AC48">
        <f>SUM(AC45:AC47)</f>
        <v>45.36</v>
      </c>
      <c r="AK48" t="s">
        <v>147</v>
      </c>
      <c r="AL48" t="s">
        <v>99</v>
      </c>
      <c r="AM48">
        <v>0.3</v>
      </c>
      <c r="AN48">
        <v>7.2</v>
      </c>
      <c r="AO48">
        <f>AM48*AN48</f>
        <v>2.16</v>
      </c>
      <c r="AP48">
        <v>44</v>
      </c>
      <c r="AQ48">
        <v>2</v>
      </c>
      <c r="AR48" s="2">
        <f>AN48/3</f>
        <v>2.4</v>
      </c>
    </row>
    <row r="49" spans="12:56" x14ac:dyDescent="0.25">
      <c r="L49" t="s">
        <v>139</v>
      </c>
      <c r="M49" t="s">
        <v>140</v>
      </c>
      <c r="N49" t="s">
        <v>141</v>
      </c>
      <c r="O49" t="s">
        <v>68</v>
      </c>
      <c r="P49" t="s">
        <v>68</v>
      </c>
      <c r="Q49">
        <v>1.2</v>
      </c>
      <c r="R49">
        <v>18</v>
      </c>
      <c r="S49">
        <v>1</v>
      </c>
      <c r="T49">
        <v>1</v>
      </c>
      <c r="AA49" t="s">
        <v>110</v>
      </c>
      <c r="AC49">
        <f>Q$25+Q$29+Q$33+Q$36+Q$40+Q$43+Q$47+AC48</f>
        <v>66.14</v>
      </c>
      <c r="AM49" t="s">
        <v>109</v>
      </c>
      <c r="AO49">
        <f>SUM(AO46:AO48)</f>
        <v>2.16</v>
      </c>
    </row>
    <row r="50" spans="12:56" x14ac:dyDescent="0.25">
      <c r="L50" t="s">
        <v>142</v>
      </c>
      <c r="M50" t="s">
        <v>144</v>
      </c>
      <c r="N50" t="s">
        <v>117</v>
      </c>
      <c r="O50" t="s">
        <v>68</v>
      </c>
      <c r="P50" t="s">
        <v>68</v>
      </c>
      <c r="Q50">
        <v>0</v>
      </c>
      <c r="R50">
        <v>18</v>
      </c>
      <c r="S50">
        <v>2.1</v>
      </c>
      <c r="T50">
        <v>1</v>
      </c>
      <c r="AJ50" t="s">
        <v>288</v>
      </c>
      <c r="AK50" t="s">
        <v>101</v>
      </c>
      <c r="AL50" t="s">
        <v>102</v>
      </c>
      <c r="AM50" t="s">
        <v>68</v>
      </c>
      <c r="AN50" t="s">
        <v>68</v>
      </c>
      <c r="AO50">
        <v>0</v>
      </c>
      <c r="AP50">
        <v>32</v>
      </c>
      <c r="AQ50">
        <v>1</v>
      </c>
      <c r="AR50">
        <v>1</v>
      </c>
      <c r="AU50" t="s">
        <v>288</v>
      </c>
      <c r="AV50" t="s">
        <v>101</v>
      </c>
      <c r="AW50" t="s">
        <v>102</v>
      </c>
      <c r="AX50" t="s">
        <v>68</v>
      </c>
      <c r="AY50" t="s">
        <v>68</v>
      </c>
      <c r="AZ50">
        <v>1.8</v>
      </c>
      <c r="BA50">
        <v>12</v>
      </c>
      <c r="BB50">
        <v>1.5</v>
      </c>
    </row>
    <row r="51" spans="12:56" x14ac:dyDescent="0.25">
      <c r="M51" t="s">
        <v>143</v>
      </c>
      <c r="N51" t="s">
        <v>115</v>
      </c>
      <c r="O51">
        <v>0.7</v>
      </c>
      <c r="P51">
        <v>4.0999999999999996</v>
      </c>
      <c r="Q51">
        <f>O51*P51</f>
        <v>2.8699999999999997</v>
      </c>
      <c r="R51">
        <v>18</v>
      </c>
      <c r="S51">
        <v>2.1</v>
      </c>
      <c r="T51" s="2">
        <f>P51/3</f>
        <v>1.3666666666666665</v>
      </c>
      <c r="X51" t="s">
        <v>153</v>
      </c>
      <c r="Y51" t="s">
        <v>156</v>
      </c>
      <c r="Z51" t="s">
        <v>157</v>
      </c>
      <c r="AA51" t="s">
        <v>68</v>
      </c>
      <c r="AB51" t="s">
        <v>68</v>
      </c>
      <c r="AC51">
        <v>1</v>
      </c>
      <c r="AD51">
        <v>9</v>
      </c>
      <c r="AE51">
        <v>1</v>
      </c>
      <c r="AJ51" t="s">
        <v>291</v>
      </c>
      <c r="AK51" t="s">
        <v>121</v>
      </c>
      <c r="AL51" t="s">
        <v>122</v>
      </c>
      <c r="AM51" t="s">
        <v>68</v>
      </c>
      <c r="AN51" t="s">
        <v>68</v>
      </c>
      <c r="AO51">
        <v>1.5</v>
      </c>
      <c r="AP51">
        <v>32</v>
      </c>
      <c r="AQ51">
        <v>1</v>
      </c>
      <c r="AR51">
        <v>1</v>
      </c>
      <c r="AU51" t="s">
        <v>289</v>
      </c>
      <c r="AV51" t="s">
        <v>104</v>
      </c>
      <c r="AW51" t="s">
        <v>106</v>
      </c>
      <c r="AX51">
        <v>0.4</v>
      </c>
      <c r="AY51">
        <v>0.6</v>
      </c>
      <c r="AZ51">
        <f>AX51*AY51</f>
        <v>0.24</v>
      </c>
      <c r="BA51">
        <v>12</v>
      </c>
      <c r="BB51">
        <v>1.5</v>
      </c>
      <c r="BC51">
        <v>1</v>
      </c>
    </row>
    <row r="52" spans="12:56" x14ac:dyDescent="0.25">
      <c r="O52" t="s">
        <v>109</v>
      </c>
      <c r="Q52">
        <f>SUM(Q48:Q51)</f>
        <v>4.0699999999999994</v>
      </c>
      <c r="X52" t="s">
        <v>154</v>
      </c>
      <c r="Y52" t="s">
        <v>104</v>
      </c>
      <c r="Z52" t="s">
        <v>106</v>
      </c>
      <c r="AA52">
        <v>0.6</v>
      </c>
      <c r="AB52">
        <v>0.6</v>
      </c>
      <c r="AC52">
        <f>AA52*AB52</f>
        <v>0.36</v>
      </c>
      <c r="AD52">
        <v>9</v>
      </c>
      <c r="AE52">
        <v>1</v>
      </c>
      <c r="AF52">
        <v>1</v>
      </c>
      <c r="AJ52" t="s">
        <v>292</v>
      </c>
      <c r="AK52" t="s">
        <v>145</v>
      </c>
      <c r="AL52" t="s">
        <v>123</v>
      </c>
      <c r="AM52">
        <v>0.6</v>
      </c>
      <c r="AN52">
        <v>0.9</v>
      </c>
      <c r="AO52">
        <f>AM52*AN52</f>
        <v>0.54</v>
      </c>
      <c r="AP52">
        <v>32</v>
      </c>
      <c r="AQ52">
        <v>2.2000000000000002</v>
      </c>
      <c r="AR52" s="2">
        <f>AN52/3</f>
        <v>0.3</v>
      </c>
      <c r="AU52" t="s">
        <v>290</v>
      </c>
      <c r="AV52" t="s">
        <v>259</v>
      </c>
      <c r="AW52" t="s">
        <v>260</v>
      </c>
      <c r="AX52" t="s">
        <v>68</v>
      </c>
      <c r="AY52" t="s">
        <v>68</v>
      </c>
      <c r="AZ52">
        <v>32.5</v>
      </c>
      <c r="BA52">
        <v>12</v>
      </c>
      <c r="BB52">
        <v>1.5</v>
      </c>
      <c r="BC52">
        <v>1</v>
      </c>
      <c r="BD52">
        <v>4</v>
      </c>
    </row>
    <row r="53" spans="12:56" x14ac:dyDescent="0.25">
      <c r="L53" t="s">
        <v>153</v>
      </c>
      <c r="M53" t="s">
        <v>156</v>
      </c>
      <c r="N53" t="s">
        <v>157</v>
      </c>
      <c r="O53" t="s">
        <v>68</v>
      </c>
      <c r="P53" t="s">
        <v>68</v>
      </c>
      <c r="Q53">
        <v>1</v>
      </c>
      <c r="R53">
        <v>9</v>
      </c>
      <c r="S53">
        <v>1</v>
      </c>
      <c r="T53">
        <v>1</v>
      </c>
      <c r="X53" t="s">
        <v>155</v>
      </c>
      <c r="Y53" t="s">
        <v>108</v>
      </c>
      <c r="Z53" t="s">
        <v>204</v>
      </c>
      <c r="AA53" t="s">
        <v>68</v>
      </c>
      <c r="AB53" t="s">
        <v>68</v>
      </c>
      <c r="AC53">
        <v>40</v>
      </c>
      <c r="AD53">
        <v>9</v>
      </c>
      <c r="AE53">
        <v>1</v>
      </c>
      <c r="AF53">
        <v>1</v>
      </c>
      <c r="AG53">
        <v>5</v>
      </c>
      <c r="AH53">
        <v>2.5</v>
      </c>
      <c r="AM53" t="s">
        <v>109</v>
      </c>
      <c r="AO53">
        <f>SUM(AO50:AO52)</f>
        <v>2.04</v>
      </c>
      <c r="AX53" t="s">
        <v>109</v>
      </c>
      <c r="AZ53">
        <f>SUM(AZ50:AZ52)</f>
        <v>34.54</v>
      </c>
    </row>
    <row r="54" spans="12:56" x14ac:dyDescent="0.25">
      <c r="L54" t="s">
        <v>160</v>
      </c>
      <c r="M54" t="s">
        <v>158</v>
      </c>
      <c r="N54" t="s">
        <v>159</v>
      </c>
      <c r="O54" t="s">
        <v>68</v>
      </c>
      <c r="P54" t="s">
        <v>68</v>
      </c>
      <c r="Q54">
        <v>0</v>
      </c>
      <c r="R54">
        <v>9</v>
      </c>
      <c r="S54">
        <v>1</v>
      </c>
      <c r="T54">
        <v>1</v>
      </c>
      <c r="AA54" t="s">
        <v>109</v>
      </c>
      <c r="AC54">
        <f>SUM(AC51:AC53)</f>
        <v>41.36</v>
      </c>
      <c r="AJ54" t="s">
        <v>293</v>
      </c>
      <c r="AK54" t="s">
        <v>126</v>
      </c>
      <c r="AL54" t="s">
        <v>127</v>
      </c>
      <c r="AM54" t="s">
        <v>68</v>
      </c>
      <c r="AN54" t="s">
        <v>68</v>
      </c>
      <c r="AO54">
        <v>0</v>
      </c>
      <c r="AP54">
        <v>22</v>
      </c>
      <c r="AQ54">
        <v>1.5</v>
      </c>
      <c r="AR54">
        <v>1</v>
      </c>
      <c r="AX54" t="s">
        <v>110</v>
      </c>
      <c r="AZ54">
        <f>AO19+AO21+AO45+AO49+AZ53</f>
        <v>94.509999999999991</v>
      </c>
    </row>
    <row r="55" spans="12:56" x14ac:dyDescent="0.25">
      <c r="M55" t="s">
        <v>162</v>
      </c>
      <c r="N55" t="s">
        <v>163</v>
      </c>
      <c r="O55" t="s">
        <v>68</v>
      </c>
      <c r="P55" t="s">
        <v>68</v>
      </c>
      <c r="Q55">
        <v>0.5</v>
      </c>
      <c r="R55">
        <v>9</v>
      </c>
      <c r="S55">
        <v>1</v>
      </c>
      <c r="T55">
        <v>1</v>
      </c>
      <c r="AA55" t="s">
        <v>110</v>
      </c>
      <c r="AC55">
        <f>Q$25+Q$29+Q$33+Q$36+Q$40+Q$43+Q$47+Q$52+AC54</f>
        <v>66.210000000000008</v>
      </c>
      <c r="AJ55" t="s">
        <v>294</v>
      </c>
      <c r="AK55" t="s">
        <v>145</v>
      </c>
      <c r="AL55" t="s">
        <v>123</v>
      </c>
      <c r="AM55">
        <v>0.3</v>
      </c>
      <c r="AN55">
        <v>0.9</v>
      </c>
      <c r="AO55">
        <f>AM55*AN55</f>
        <v>0.27</v>
      </c>
      <c r="AP55">
        <v>22</v>
      </c>
      <c r="AQ55">
        <v>1.5</v>
      </c>
      <c r="AR55" s="2">
        <f>AN55/3</f>
        <v>0.3</v>
      </c>
      <c r="AU55" t="s">
        <v>293</v>
      </c>
      <c r="AV55" t="s">
        <v>126</v>
      </c>
      <c r="AW55" t="s">
        <v>127</v>
      </c>
      <c r="AX55" t="s">
        <v>68</v>
      </c>
      <c r="AY55" t="s">
        <v>68</v>
      </c>
      <c r="AZ55">
        <v>1.5</v>
      </c>
      <c r="BA55">
        <v>10</v>
      </c>
      <c r="BB55">
        <v>1</v>
      </c>
    </row>
    <row r="56" spans="12:56" x14ac:dyDescent="0.25">
      <c r="L56" t="s">
        <v>161</v>
      </c>
      <c r="M56" t="s">
        <v>144</v>
      </c>
      <c r="N56" t="s">
        <v>117</v>
      </c>
      <c r="O56" t="s">
        <v>68</v>
      </c>
      <c r="P56" t="s">
        <v>68</v>
      </c>
      <c r="Q56">
        <v>0</v>
      </c>
      <c r="R56">
        <v>9</v>
      </c>
      <c r="S56">
        <v>1</v>
      </c>
      <c r="T56">
        <v>1</v>
      </c>
      <c r="AM56" t="s">
        <v>109</v>
      </c>
      <c r="AO56">
        <f>SUM(AO54:AO55)</f>
        <v>0.27</v>
      </c>
      <c r="AU56" t="s">
        <v>289</v>
      </c>
      <c r="AV56" t="s">
        <v>104</v>
      </c>
      <c r="AW56" t="s">
        <v>106</v>
      </c>
      <c r="AX56">
        <v>0.3</v>
      </c>
      <c r="AY56">
        <v>0.6</v>
      </c>
      <c r="AZ56">
        <f>AX56*AY56</f>
        <v>0.18</v>
      </c>
      <c r="BA56">
        <v>10</v>
      </c>
      <c r="BB56">
        <v>1</v>
      </c>
      <c r="BC56">
        <v>1</v>
      </c>
    </row>
    <row r="57" spans="12:56" x14ac:dyDescent="0.25">
      <c r="M57" t="s">
        <v>143</v>
      </c>
      <c r="N57" t="s">
        <v>115</v>
      </c>
      <c r="O57">
        <v>0.4</v>
      </c>
      <c r="P57">
        <v>3.6</v>
      </c>
      <c r="Q57">
        <f>O57*P57</f>
        <v>1.4400000000000002</v>
      </c>
      <c r="R57">
        <v>9</v>
      </c>
      <c r="S57">
        <v>1</v>
      </c>
      <c r="T57" s="2">
        <f>P57/3</f>
        <v>1.2</v>
      </c>
      <c r="AJ57" t="s">
        <v>295</v>
      </c>
      <c r="AK57" t="s">
        <v>126</v>
      </c>
      <c r="AL57" t="s">
        <v>127</v>
      </c>
      <c r="AM57" t="s">
        <v>68</v>
      </c>
      <c r="AN57" t="s">
        <v>68</v>
      </c>
      <c r="AO57">
        <v>0</v>
      </c>
      <c r="AP57">
        <v>12</v>
      </c>
      <c r="AQ57">
        <v>0.5</v>
      </c>
      <c r="AR57">
        <v>1</v>
      </c>
      <c r="AU57" t="s">
        <v>290</v>
      </c>
      <c r="AV57" t="s">
        <v>259</v>
      </c>
      <c r="AW57" t="s">
        <v>260</v>
      </c>
      <c r="AX57" t="s">
        <v>68</v>
      </c>
      <c r="AY57" t="s">
        <v>68</v>
      </c>
      <c r="AZ57">
        <v>31</v>
      </c>
      <c r="BA57">
        <v>10</v>
      </c>
      <c r="BB57">
        <v>1</v>
      </c>
      <c r="BC57">
        <v>1</v>
      </c>
      <c r="BD57">
        <v>0</v>
      </c>
    </row>
    <row r="58" spans="12:56" x14ac:dyDescent="0.25">
      <c r="L58" t="s">
        <v>164</v>
      </c>
      <c r="M58" t="s">
        <v>144</v>
      </c>
      <c r="N58" t="s">
        <v>117</v>
      </c>
      <c r="O58" t="s">
        <v>68</v>
      </c>
      <c r="P58" t="s">
        <v>68</v>
      </c>
      <c r="Q58">
        <v>0</v>
      </c>
      <c r="R58">
        <v>9</v>
      </c>
      <c r="S58">
        <v>1</v>
      </c>
      <c r="T58">
        <v>1</v>
      </c>
      <c r="AJ58" t="s">
        <v>296</v>
      </c>
      <c r="AK58" t="s">
        <v>140</v>
      </c>
      <c r="AL58" t="s">
        <v>141</v>
      </c>
      <c r="AM58" t="s">
        <v>68</v>
      </c>
      <c r="AN58" t="s">
        <v>68</v>
      </c>
      <c r="AO58">
        <v>0.5</v>
      </c>
      <c r="AP58">
        <v>12</v>
      </c>
      <c r="AQ58">
        <v>0.5</v>
      </c>
      <c r="AR58">
        <v>1</v>
      </c>
      <c r="AX58" t="s">
        <v>109</v>
      </c>
      <c r="AZ58">
        <f>SUM(AZ55:AZ57)</f>
        <v>32.68</v>
      </c>
    </row>
    <row r="59" spans="12:56" x14ac:dyDescent="0.25">
      <c r="M59" t="s">
        <v>104</v>
      </c>
      <c r="N59" t="s">
        <v>106</v>
      </c>
      <c r="O59">
        <v>0.6</v>
      </c>
      <c r="P59">
        <v>0.6</v>
      </c>
      <c r="Q59">
        <f>O59*P59</f>
        <v>0.36</v>
      </c>
      <c r="R59">
        <v>9</v>
      </c>
      <c r="S59">
        <v>1</v>
      </c>
      <c r="T59">
        <v>1</v>
      </c>
      <c r="AJ59" t="s">
        <v>297</v>
      </c>
      <c r="AK59" t="s">
        <v>143</v>
      </c>
      <c r="AL59" t="s">
        <v>115</v>
      </c>
      <c r="AM59">
        <v>0.4</v>
      </c>
      <c r="AN59">
        <v>1.6</v>
      </c>
      <c r="AO59">
        <f>AM59*AN59</f>
        <v>0.64000000000000012</v>
      </c>
      <c r="AP59">
        <v>12</v>
      </c>
      <c r="AQ59">
        <v>1.5</v>
      </c>
      <c r="AR59" s="2">
        <f>AN59/3</f>
        <v>0.53333333333333333</v>
      </c>
      <c r="AX59" t="s">
        <v>110</v>
      </c>
      <c r="AZ59">
        <f>AO19+AO21+AO45+AO49+AO53+AZ58</f>
        <v>94.69</v>
      </c>
    </row>
    <row r="60" spans="12:56" x14ac:dyDescent="0.25">
      <c r="L60" t="s">
        <v>165</v>
      </c>
      <c r="M60" t="s">
        <v>108</v>
      </c>
      <c r="N60" t="s">
        <v>204</v>
      </c>
      <c r="O60" t="s">
        <v>68</v>
      </c>
      <c r="P60" t="s">
        <v>68</v>
      </c>
      <c r="Q60">
        <v>38</v>
      </c>
      <c r="R60">
        <v>9</v>
      </c>
      <c r="S60">
        <v>1</v>
      </c>
      <c r="T60">
        <v>1</v>
      </c>
      <c r="U60">
        <v>5</v>
      </c>
      <c r="V60">
        <v>2</v>
      </c>
      <c r="AJ60" t="s">
        <v>289</v>
      </c>
      <c r="AK60" t="s">
        <v>104</v>
      </c>
      <c r="AL60" t="s">
        <v>106</v>
      </c>
      <c r="AM60">
        <v>0.4</v>
      </c>
      <c r="AN60">
        <v>0.6</v>
      </c>
      <c r="AO60">
        <f>AM60*AN60</f>
        <v>0.24</v>
      </c>
      <c r="AP60">
        <v>12</v>
      </c>
      <c r="AQ60">
        <v>1.5</v>
      </c>
      <c r="AR60">
        <v>1</v>
      </c>
      <c r="AU60" t="s">
        <v>295</v>
      </c>
      <c r="AV60" t="s">
        <v>126</v>
      </c>
      <c r="AW60" t="s">
        <v>127</v>
      </c>
      <c r="AX60" t="s">
        <v>68</v>
      </c>
      <c r="AY60" t="s">
        <v>68</v>
      </c>
      <c r="AZ60">
        <v>1</v>
      </c>
      <c r="BA60">
        <v>10</v>
      </c>
      <c r="BB60">
        <v>1</v>
      </c>
    </row>
    <row r="61" spans="12:56" x14ac:dyDescent="0.25">
      <c r="O61" t="s">
        <v>109</v>
      </c>
      <c r="Q61">
        <f>SUM(Q53:Q60)</f>
        <v>41.3</v>
      </c>
      <c r="AJ61" t="s">
        <v>290</v>
      </c>
      <c r="AK61" t="s">
        <v>259</v>
      </c>
      <c r="AL61" t="s">
        <v>260</v>
      </c>
      <c r="AM61" t="s">
        <v>68</v>
      </c>
      <c r="AN61" t="s">
        <v>68</v>
      </c>
      <c r="AO61">
        <v>31</v>
      </c>
      <c r="AP61">
        <v>12</v>
      </c>
      <c r="AQ61">
        <v>1.5</v>
      </c>
      <c r="AR61">
        <v>1</v>
      </c>
      <c r="AS61">
        <v>3</v>
      </c>
      <c r="AU61" t="s">
        <v>298</v>
      </c>
      <c r="AV61" t="s">
        <v>104</v>
      </c>
      <c r="AW61" t="s">
        <v>106</v>
      </c>
      <c r="AX61">
        <v>0.3</v>
      </c>
      <c r="AY61">
        <v>0.6</v>
      </c>
      <c r="AZ61">
        <f>AX61*AY61</f>
        <v>0.18</v>
      </c>
      <c r="BA61">
        <v>10</v>
      </c>
      <c r="BB61">
        <v>1</v>
      </c>
      <c r="BC61">
        <v>1</v>
      </c>
    </row>
    <row r="62" spans="12:56" x14ac:dyDescent="0.25">
      <c r="O62" t="s">
        <v>110</v>
      </c>
      <c r="Q62">
        <f>Q$25+Q$29+Q$33+Q$36+Q$40+Q$43+Q$47+Q$52+Q61</f>
        <v>66.150000000000006</v>
      </c>
      <c r="AM62" t="s">
        <v>109</v>
      </c>
      <c r="AO62">
        <f>SUM(AO57:AO61)</f>
        <v>32.380000000000003</v>
      </c>
      <c r="AU62" t="s">
        <v>299</v>
      </c>
      <c r="AV62" t="s">
        <v>259</v>
      </c>
      <c r="AW62" t="s">
        <v>260</v>
      </c>
      <c r="AX62" t="s">
        <v>68</v>
      </c>
      <c r="AY62" t="s">
        <v>68</v>
      </c>
      <c r="AZ62">
        <v>31</v>
      </c>
      <c r="BA62">
        <v>10</v>
      </c>
      <c r="BB62">
        <v>1</v>
      </c>
      <c r="BC62">
        <v>1</v>
      </c>
      <c r="BD62">
        <v>0</v>
      </c>
    </row>
    <row r="63" spans="12:56" x14ac:dyDescent="0.25">
      <c r="AM63" t="s">
        <v>110</v>
      </c>
      <c r="AO63">
        <f>AO19+AO21+AO45+AO49+AO53+AO56+AO62</f>
        <v>94.66</v>
      </c>
      <c r="AX63" t="s">
        <v>109</v>
      </c>
      <c r="AZ63">
        <f>SUM(AZ60:AZ62)</f>
        <v>32.18</v>
      </c>
    </row>
    <row r="64" spans="12:56" x14ac:dyDescent="0.25">
      <c r="L64" t="s">
        <v>90</v>
      </c>
      <c r="M64" t="s">
        <v>91</v>
      </c>
      <c r="N64" t="s">
        <v>92</v>
      </c>
      <c r="O64" t="s">
        <v>68</v>
      </c>
      <c r="P64" t="s">
        <v>68</v>
      </c>
      <c r="Q64">
        <v>5</v>
      </c>
      <c r="R64">
        <v>38</v>
      </c>
      <c r="S64">
        <v>3.5</v>
      </c>
      <c r="X64" t="s">
        <v>174</v>
      </c>
      <c r="Y64" t="s">
        <v>126</v>
      </c>
      <c r="Z64" t="s">
        <v>127</v>
      </c>
      <c r="AA64" t="s">
        <v>68</v>
      </c>
      <c r="AB64" t="s">
        <v>68</v>
      </c>
      <c r="AC64">
        <v>1</v>
      </c>
      <c r="AD64">
        <v>9</v>
      </c>
      <c r="AE64">
        <v>1</v>
      </c>
      <c r="AX64" t="s">
        <v>110</v>
      </c>
      <c r="AZ64">
        <f>AO$19+AO$21+AO$45+AO$49+AO$53+AO$56+AZ63</f>
        <v>94.460000000000008</v>
      </c>
    </row>
    <row r="65" spans="12:56" x14ac:dyDescent="0.25">
      <c r="L65" t="s">
        <v>168</v>
      </c>
      <c r="M65" t="s">
        <v>169</v>
      </c>
      <c r="N65" t="s">
        <v>170</v>
      </c>
      <c r="O65" t="s">
        <v>68</v>
      </c>
      <c r="P65" t="s">
        <v>68</v>
      </c>
      <c r="Q65">
        <v>0</v>
      </c>
      <c r="R65">
        <v>38</v>
      </c>
      <c r="S65">
        <v>3.5</v>
      </c>
      <c r="T65">
        <v>1</v>
      </c>
      <c r="X65" t="s">
        <v>175</v>
      </c>
      <c r="Y65" t="s">
        <v>104</v>
      </c>
      <c r="Z65" t="s">
        <v>106</v>
      </c>
      <c r="AA65">
        <v>0.6</v>
      </c>
      <c r="AB65">
        <v>0.6</v>
      </c>
      <c r="AC65">
        <f>AA65*AB65</f>
        <v>0.36</v>
      </c>
      <c r="AD65">
        <v>9</v>
      </c>
      <c r="AE65">
        <v>1</v>
      </c>
      <c r="AF65">
        <v>1</v>
      </c>
      <c r="AJ65" t="s">
        <v>286</v>
      </c>
      <c r="AK65" t="s">
        <v>101</v>
      </c>
      <c r="AL65" t="s">
        <v>102</v>
      </c>
      <c r="AM65" t="s">
        <v>68</v>
      </c>
      <c r="AN65" t="s">
        <v>68</v>
      </c>
      <c r="AO65">
        <v>2.8</v>
      </c>
      <c r="AP65">
        <v>22</v>
      </c>
      <c r="AQ65">
        <v>2.5</v>
      </c>
    </row>
    <row r="66" spans="12:56" x14ac:dyDescent="0.25">
      <c r="M66" t="s">
        <v>171</v>
      </c>
      <c r="N66" t="s">
        <v>172</v>
      </c>
      <c r="O66" t="s">
        <v>68</v>
      </c>
      <c r="P66" t="s">
        <v>68</v>
      </c>
      <c r="Q66">
        <v>2.6</v>
      </c>
      <c r="R66">
        <v>38</v>
      </c>
      <c r="S66">
        <v>3.5</v>
      </c>
      <c r="T66">
        <v>1</v>
      </c>
      <c r="X66" t="s">
        <v>176</v>
      </c>
      <c r="Y66" t="s">
        <v>108</v>
      </c>
      <c r="Z66" t="s">
        <v>204</v>
      </c>
      <c r="AA66" t="s">
        <v>68</v>
      </c>
      <c r="AB66" t="s">
        <v>68</v>
      </c>
      <c r="AC66">
        <v>46</v>
      </c>
      <c r="AD66">
        <v>9</v>
      </c>
      <c r="AE66">
        <v>1</v>
      </c>
      <c r="AF66">
        <v>1</v>
      </c>
      <c r="AG66">
        <v>4.8</v>
      </c>
      <c r="AH66">
        <v>2.75</v>
      </c>
      <c r="AJ66" t="s">
        <v>300</v>
      </c>
      <c r="AK66" t="s">
        <v>143</v>
      </c>
      <c r="AL66" t="s">
        <v>115</v>
      </c>
      <c r="AM66">
        <v>1</v>
      </c>
      <c r="AN66">
        <v>1.1000000000000001</v>
      </c>
      <c r="AO66">
        <f>AM66*AN66</f>
        <v>1.1000000000000001</v>
      </c>
      <c r="AP66">
        <v>22</v>
      </c>
      <c r="AQ66">
        <v>2.5</v>
      </c>
      <c r="AR66" s="2">
        <f>AN66/3</f>
        <v>0.3666666666666667</v>
      </c>
    </row>
    <row r="67" spans="12:56" x14ac:dyDescent="0.25">
      <c r="L67" t="s">
        <v>173</v>
      </c>
      <c r="M67" t="s">
        <v>145</v>
      </c>
      <c r="N67" t="s">
        <v>123</v>
      </c>
      <c r="O67">
        <v>1</v>
      </c>
      <c r="P67">
        <v>1.5</v>
      </c>
      <c r="Q67">
        <f>O67*P67</f>
        <v>1.5</v>
      </c>
      <c r="R67">
        <v>38</v>
      </c>
      <c r="S67">
        <v>3.5</v>
      </c>
      <c r="T67" s="2">
        <f>P67/3</f>
        <v>0.5</v>
      </c>
      <c r="AA67" t="s">
        <v>109</v>
      </c>
      <c r="AC67">
        <f>SUM(AC64:AC66)</f>
        <v>47.36</v>
      </c>
      <c r="AM67" t="s">
        <v>109</v>
      </c>
      <c r="AO67">
        <f>SUM(AO65:AO66)</f>
        <v>3.9</v>
      </c>
    </row>
    <row r="68" spans="12:56" x14ac:dyDescent="0.25">
      <c r="O68" t="s">
        <v>109</v>
      </c>
      <c r="Q68">
        <f>SUM(Q64:Q67)</f>
        <v>9.1</v>
      </c>
      <c r="AA68" t="s">
        <v>110</v>
      </c>
      <c r="AC68">
        <f>Q$25+Q$68+AC67</f>
        <v>66.259999999999991</v>
      </c>
      <c r="AJ68" t="s">
        <v>301</v>
      </c>
      <c r="AK68" t="s">
        <v>156</v>
      </c>
      <c r="AL68" t="s">
        <v>157</v>
      </c>
      <c r="AM68" t="s">
        <v>68</v>
      </c>
      <c r="AN68" t="s">
        <v>68</v>
      </c>
      <c r="AO68">
        <v>0</v>
      </c>
      <c r="AP68">
        <v>12</v>
      </c>
      <c r="AQ68">
        <v>1.5</v>
      </c>
      <c r="AR68">
        <v>1</v>
      </c>
      <c r="AU68" t="s">
        <v>301</v>
      </c>
      <c r="AV68" t="s">
        <v>156</v>
      </c>
      <c r="AW68" t="s">
        <v>157</v>
      </c>
      <c r="AX68" t="s">
        <v>68</v>
      </c>
      <c r="AY68" t="s">
        <v>68</v>
      </c>
      <c r="AZ68">
        <v>1.5</v>
      </c>
      <c r="BA68">
        <v>10</v>
      </c>
      <c r="BB68">
        <v>1</v>
      </c>
    </row>
    <row r="69" spans="12:56" x14ac:dyDescent="0.25">
      <c r="L69" t="s">
        <v>174</v>
      </c>
      <c r="M69" t="s">
        <v>126</v>
      </c>
      <c r="N69" t="s">
        <v>127</v>
      </c>
      <c r="O69" t="s">
        <v>68</v>
      </c>
      <c r="P69" t="s">
        <v>68</v>
      </c>
      <c r="Q69">
        <v>0</v>
      </c>
      <c r="R69">
        <v>29</v>
      </c>
      <c r="S69">
        <v>2.5</v>
      </c>
      <c r="T69">
        <v>1</v>
      </c>
      <c r="AJ69" t="s">
        <v>302</v>
      </c>
      <c r="AK69" t="s">
        <v>143</v>
      </c>
      <c r="AL69" t="s">
        <v>115</v>
      </c>
      <c r="AM69">
        <v>0.4</v>
      </c>
      <c r="AN69">
        <v>1.7</v>
      </c>
      <c r="AO69">
        <f>AM69*AN69</f>
        <v>0.68</v>
      </c>
      <c r="AP69">
        <v>12</v>
      </c>
      <c r="AQ69">
        <v>1.5</v>
      </c>
      <c r="AR69" s="2">
        <f>AN69/3</f>
        <v>0.56666666666666665</v>
      </c>
      <c r="AU69" t="s">
        <v>305</v>
      </c>
      <c r="AV69" t="s">
        <v>104</v>
      </c>
      <c r="AW69" t="s">
        <v>106</v>
      </c>
      <c r="AX69">
        <v>0.3</v>
      </c>
      <c r="AY69">
        <v>0.6</v>
      </c>
      <c r="AZ69">
        <f>AX69*AY69</f>
        <v>0.18</v>
      </c>
      <c r="BA69">
        <v>10</v>
      </c>
      <c r="BB69">
        <v>1</v>
      </c>
      <c r="BC69">
        <v>1</v>
      </c>
    </row>
    <row r="70" spans="12:56" x14ac:dyDescent="0.25">
      <c r="L70" t="s">
        <v>177</v>
      </c>
      <c r="M70" t="s">
        <v>169</v>
      </c>
      <c r="N70" t="s">
        <v>170</v>
      </c>
      <c r="O70" t="s">
        <v>68</v>
      </c>
      <c r="P70" t="s">
        <v>68</v>
      </c>
      <c r="Q70">
        <v>0</v>
      </c>
      <c r="R70">
        <v>29</v>
      </c>
      <c r="S70">
        <v>2.5</v>
      </c>
      <c r="T70">
        <v>1</v>
      </c>
      <c r="X70" t="s">
        <v>179</v>
      </c>
      <c r="Y70" t="s">
        <v>126</v>
      </c>
      <c r="Z70" t="s">
        <v>127</v>
      </c>
      <c r="AA70" t="s">
        <v>68</v>
      </c>
      <c r="AB70" t="s">
        <v>68</v>
      </c>
      <c r="AC70">
        <v>1</v>
      </c>
      <c r="AD70">
        <v>5</v>
      </c>
      <c r="AE70">
        <v>0.5</v>
      </c>
      <c r="AJ70" t="s">
        <v>303</v>
      </c>
      <c r="AK70" t="s">
        <v>104</v>
      </c>
      <c r="AL70" t="s">
        <v>106</v>
      </c>
      <c r="AM70">
        <v>0.4</v>
      </c>
      <c r="AN70">
        <v>0.6</v>
      </c>
      <c r="AO70">
        <f>AM70*AN70</f>
        <v>0.24</v>
      </c>
      <c r="AP70">
        <v>12</v>
      </c>
      <c r="AQ70">
        <v>1.5</v>
      </c>
      <c r="AR70">
        <v>1</v>
      </c>
      <c r="AU70" t="s">
        <v>306</v>
      </c>
      <c r="AV70" t="s">
        <v>259</v>
      </c>
      <c r="AW70" t="s">
        <v>260</v>
      </c>
      <c r="AX70" t="s">
        <v>68</v>
      </c>
      <c r="AY70" t="s">
        <v>68</v>
      </c>
      <c r="AZ70">
        <v>31</v>
      </c>
      <c r="BA70">
        <v>10</v>
      </c>
      <c r="BB70">
        <v>1</v>
      </c>
      <c r="BC70">
        <v>1</v>
      </c>
      <c r="BD70">
        <v>0</v>
      </c>
    </row>
    <row r="71" spans="12:56" x14ac:dyDescent="0.25">
      <c r="M71" t="s">
        <v>171</v>
      </c>
      <c r="N71" t="s">
        <v>172</v>
      </c>
      <c r="O71" t="s">
        <v>68</v>
      </c>
      <c r="P71" t="s">
        <v>68</v>
      </c>
      <c r="Q71">
        <v>1.8</v>
      </c>
      <c r="R71">
        <v>29</v>
      </c>
      <c r="S71">
        <v>2.5</v>
      </c>
      <c r="T71">
        <v>1</v>
      </c>
      <c r="X71" t="s">
        <v>180</v>
      </c>
      <c r="Y71" t="s">
        <v>181</v>
      </c>
      <c r="Z71" t="s">
        <v>182</v>
      </c>
      <c r="AA71">
        <v>0.25</v>
      </c>
      <c r="AB71">
        <v>1</v>
      </c>
      <c r="AC71">
        <f>AA71*AB71</f>
        <v>0.25</v>
      </c>
      <c r="AD71">
        <v>5</v>
      </c>
      <c r="AE71">
        <v>0.5</v>
      </c>
      <c r="AF71">
        <v>1</v>
      </c>
      <c r="AJ71" t="s">
        <v>304</v>
      </c>
      <c r="AK71" t="s">
        <v>259</v>
      </c>
      <c r="AL71" t="s">
        <v>260</v>
      </c>
      <c r="AM71" t="s">
        <v>68</v>
      </c>
      <c r="AN71" t="s">
        <v>68</v>
      </c>
      <c r="AO71">
        <v>32</v>
      </c>
      <c r="AP71">
        <v>12</v>
      </c>
      <c r="AQ71">
        <v>1.5</v>
      </c>
      <c r="AR71">
        <v>1</v>
      </c>
      <c r="AS71">
        <v>3.5</v>
      </c>
      <c r="AX71" t="s">
        <v>109</v>
      </c>
      <c r="AZ71">
        <f>SUM(AZ68:AZ70)</f>
        <v>32.68</v>
      </c>
    </row>
    <row r="72" spans="12:56" x14ac:dyDescent="0.25">
      <c r="L72" t="s">
        <v>178</v>
      </c>
      <c r="M72" t="s">
        <v>146</v>
      </c>
      <c r="N72" t="s">
        <v>133</v>
      </c>
      <c r="O72" t="s">
        <v>68</v>
      </c>
      <c r="P72" t="s">
        <v>68</v>
      </c>
      <c r="Q72">
        <v>0</v>
      </c>
      <c r="R72">
        <v>29</v>
      </c>
      <c r="S72">
        <v>2.5</v>
      </c>
      <c r="T72">
        <v>1</v>
      </c>
      <c r="X72" t="s">
        <v>183</v>
      </c>
      <c r="Y72" t="s">
        <v>187</v>
      </c>
      <c r="Z72" t="s">
        <v>189</v>
      </c>
      <c r="AA72" t="s">
        <v>68</v>
      </c>
      <c r="AB72" t="s">
        <v>68</v>
      </c>
      <c r="AC72">
        <v>0.25</v>
      </c>
      <c r="AD72">
        <v>5</v>
      </c>
      <c r="AE72">
        <v>0.5</v>
      </c>
      <c r="AF72">
        <v>1</v>
      </c>
      <c r="AM72" t="s">
        <v>109</v>
      </c>
      <c r="AO72">
        <f>SUM(AO68:AO71)</f>
        <v>32.92</v>
      </c>
      <c r="AX72" t="s">
        <v>110</v>
      </c>
      <c r="AZ72">
        <f>AO$19+AO$21+AO$45+AO$67+AZ71</f>
        <v>94.39</v>
      </c>
    </row>
    <row r="73" spans="12:56" x14ac:dyDescent="0.25">
      <c r="M73" t="s">
        <v>145</v>
      </c>
      <c r="N73" t="s">
        <v>123</v>
      </c>
      <c r="O73">
        <v>0.7</v>
      </c>
      <c r="P73">
        <v>5.7</v>
      </c>
      <c r="Q73">
        <f>O73*P73</f>
        <v>3.9899999999999998</v>
      </c>
      <c r="R73">
        <v>29</v>
      </c>
      <c r="S73">
        <v>2.5</v>
      </c>
      <c r="T73" s="2">
        <f>P73/3</f>
        <v>1.9000000000000001</v>
      </c>
      <c r="Y73" t="s">
        <v>184</v>
      </c>
      <c r="AA73">
        <v>0.15</v>
      </c>
      <c r="AB73">
        <v>5</v>
      </c>
      <c r="AC73">
        <f>AA73*AB73</f>
        <v>0.75</v>
      </c>
      <c r="AD73">
        <v>5</v>
      </c>
      <c r="AE73">
        <v>0.5</v>
      </c>
      <c r="AM73" t="s">
        <v>110</v>
      </c>
      <c r="AO73">
        <f>AO19+AO21+AO45+AO67+AO72</f>
        <v>94.63</v>
      </c>
    </row>
    <row r="74" spans="12:56" x14ac:dyDescent="0.25">
      <c r="O74" t="s">
        <v>109</v>
      </c>
      <c r="Q74">
        <f>SUM(Q69:Q73)</f>
        <v>5.79</v>
      </c>
      <c r="X74" t="s">
        <v>185</v>
      </c>
      <c r="Y74" t="s">
        <v>187</v>
      </c>
      <c r="Z74" t="s">
        <v>188</v>
      </c>
      <c r="AA74" t="s">
        <v>68</v>
      </c>
      <c r="AB74" t="s">
        <v>68</v>
      </c>
      <c r="AC74">
        <v>0.25</v>
      </c>
      <c r="AD74">
        <v>5</v>
      </c>
      <c r="AE74">
        <v>0.5</v>
      </c>
      <c r="AF74">
        <v>1</v>
      </c>
      <c r="AR74" s="2"/>
    </row>
    <row r="75" spans="12:56" x14ac:dyDescent="0.25">
      <c r="L75" t="s">
        <v>179</v>
      </c>
      <c r="M75" t="s">
        <v>126</v>
      </c>
      <c r="N75" t="s">
        <v>127</v>
      </c>
      <c r="O75" t="s">
        <v>68</v>
      </c>
      <c r="P75" t="s">
        <v>68</v>
      </c>
      <c r="Q75">
        <v>0</v>
      </c>
      <c r="R75">
        <v>24</v>
      </c>
      <c r="S75">
        <v>2</v>
      </c>
      <c r="T75">
        <v>1</v>
      </c>
      <c r="X75" t="s">
        <v>186</v>
      </c>
      <c r="Y75" t="s">
        <v>108</v>
      </c>
      <c r="Z75" t="s">
        <v>204</v>
      </c>
      <c r="AA75" t="s">
        <v>68</v>
      </c>
      <c r="AB75" t="s">
        <v>68</v>
      </c>
      <c r="AC75">
        <v>40</v>
      </c>
      <c r="AD75">
        <v>5</v>
      </c>
      <c r="AE75">
        <v>0.5</v>
      </c>
      <c r="AF75">
        <v>1</v>
      </c>
      <c r="AG75">
        <v>3</v>
      </c>
      <c r="AH75">
        <v>1.25</v>
      </c>
      <c r="AJ75" t="s">
        <v>272</v>
      </c>
      <c r="AK75" t="s">
        <v>101</v>
      </c>
      <c r="AL75" t="s">
        <v>102</v>
      </c>
      <c r="AM75" t="s">
        <v>68</v>
      </c>
      <c r="AN75" t="s">
        <v>68</v>
      </c>
      <c r="AO75">
        <v>2.8</v>
      </c>
      <c r="AP75">
        <v>21</v>
      </c>
      <c r="AQ75">
        <v>2.5</v>
      </c>
    </row>
    <row r="76" spans="12:56" x14ac:dyDescent="0.25">
      <c r="L76" t="s">
        <v>190</v>
      </c>
      <c r="M76" t="s">
        <v>145</v>
      </c>
      <c r="N76" t="s">
        <v>123</v>
      </c>
      <c r="O76">
        <v>0.6</v>
      </c>
      <c r="P76">
        <v>1.6</v>
      </c>
      <c r="Q76">
        <f>O76*P76</f>
        <v>0.96</v>
      </c>
      <c r="R76">
        <v>24</v>
      </c>
      <c r="S76">
        <v>2</v>
      </c>
      <c r="T76" s="2">
        <f>P76/3</f>
        <v>0.53333333333333333</v>
      </c>
      <c r="AA76" t="s">
        <v>109</v>
      </c>
      <c r="AC76">
        <f>SUM(AC70:AC75)</f>
        <v>42.5</v>
      </c>
      <c r="AJ76" t="s">
        <v>307</v>
      </c>
      <c r="AK76" t="s">
        <v>143</v>
      </c>
      <c r="AL76" t="s">
        <v>115</v>
      </c>
      <c r="AM76">
        <v>1</v>
      </c>
      <c r="AN76">
        <v>1.8</v>
      </c>
      <c r="AO76">
        <f>AM76*AN76</f>
        <v>1.8</v>
      </c>
      <c r="AP76">
        <v>21</v>
      </c>
      <c r="AQ76">
        <v>2.5</v>
      </c>
      <c r="AR76" s="2">
        <f>AN76/3</f>
        <v>0.6</v>
      </c>
    </row>
    <row r="77" spans="12:56" x14ac:dyDescent="0.25">
      <c r="O77" t="s">
        <v>109</v>
      </c>
      <c r="Q77">
        <f>SUM(Q75:Q76)</f>
        <v>0.96</v>
      </c>
      <c r="AA77" t="s">
        <v>110</v>
      </c>
      <c r="AC77">
        <f>Q$25+Q$68+Q$74+AC76</f>
        <v>67.19</v>
      </c>
      <c r="AJ77" t="s">
        <v>308</v>
      </c>
      <c r="AK77" t="s">
        <v>162</v>
      </c>
      <c r="AL77" t="s">
        <v>163</v>
      </c>
      <c r="AM77" t="s">
        <v>68</v>
      </c>
      <c r="AN77" t="s">
        <v>68</v>
      </c>
      <c r="AO77">
        <v>2</v>
      </c>
      <c r="AP77">
        <v>21</v>
      </c>
      <c r="AQ77">
        <v>2.5</v>
      </c>
      <c r="AR77">
        <v>1</v>
      </c>
    </row>
    <row r="78" spans="12:56" x14ac:dyDescent="0.25">
      <c r="L78" t="s">
        <v>191</v>
      </c>
      <c r="M78" t="s">
        <v>126</v>
      </c>
      <c r="N78" t="s">
        <v>127</v>
      </c>
      <c r="O78" t="s">
        <v>68</v>
      </c>
      <c r="P78" t="s">
        <v>68</v>
      </c>
      <c r="Q78">
        <v>2</v>
      </c>
      <c r="R78">
        <v>16</v>
      </c>
      <c r="S78">
        <v>2</v>
      </c>
      <c r="T78">
        <v>1</v>
      </c>
      <c r="AJ78" t="s">
        <v>309</v>
      </c>
      <c r="AK78" t="s">
        <v>143</v>
      </c>
      <c r="AL78" t="s">
        <v>115</v>
      </c>
      <c r="AM78">
        <v>1</v>
      </c>
      <c r="AN78">
        <v>0.2</v>
      </c>
      <c r="AO78">
        <f>AM78*AN78</f>
        <v>0.2</v>
      </c>
      <c r="AP78">
        <v>21</v>
      </c>
      <c r="AQ78">
        <v>2.5</v>
      </c>
      <c r="AR78" s="2">
        <f>AN78/3</f>
        <v>6.6666666666666666E-2</v>
      </c>
    </row>
    <row r="79" spans="12:56" x14ac:dyDescent="0.25">
      <c r="L79" t="s">
        <v>196</v>
      </c>
      <c r="M79" t="s">
        <v>144</v>
      </c>
      <c r="N79" t="s">
        <v>117</v>
      </c>
      <c r="O79" t="s">
        <v>68</v>
      </c>
      <c r="P79" t="s">
        <v>68</v>
      </c>
      <c r="Q79">
        <v>0</v>
      </c>
      <c r="R79">
        <v>16</v>
      </c>
      <c r="S79">
        <v>2</v>
      </c>
      <c r="T79">
        <v>1</v>
      </c>
      <c r="X79" t="s">
        <v>191</v>
      </c>
      <c r="Y79" t="s">
        <v>126</v>
      </c>
      <c r="Z79" t="s">
        <v>127</v>
      </c>
      <c r="AA79" t="s">
        <v>68</v>
      </c>
      <c r="AB79" t="s">
        <v>68</v>
      </c>
      <c r="AC79">
        <v>0</v>
      </c>
      <c r="AD79">
        <v>7</v>
      </c>
      <c r="AE79">
        <v>0.25</v>
      </c>
      <c r="AM79" t="s">
        <v>109</v>
      </c>
      <c r="AO79">
        <f>SUM(AO75:AO78)</f>
        <v>6.8</v>
      </c>
    </row>
    <row r="80" spans="12:56" x14ac:dyDescent="0.25">
      <c r="M80" t="s">
        <v>143</v>
      </c>
      <c r="N80" t="s">
        <v>115</v>
      </c>
      <c r="O80">
        <v>0.7</v>
      </c>
      <c r="P80">
        <v>4.4000000000000004</v>
      </c>
      <c r="Q80">
        <f>O80*P80</f>
        <v>3.08</v>
      </c>
      <c r="R80">
        <v>16</v>
      </c>
      <c r="S80">
        <v>2</v>
      </c>
      <c r="T80" s="2">
        <f>P80/3</f>
        <v>1.4666666666666668</v>
      </c>
      <c r="X80" t="s">
        <v>192</v>
      </c>
      <c r="Y80" t="s">
        <v>140</v>
      </c>
      <c r="Z80" t="s">
        <v>141</v>
      </c>
      <c r="AA80" t="s">
        <v>68</v>
      </c>
      <c r="AB80" t="s">
        <v>68</v>
      </c>
      <c r="AC80">
        <v>0.2</v>
      </c>
      <c r="AD80">
        <v>7</v>
      </c>
      <c r="AE80">
        <v>0.55000000000000004</v>
      </c>
      <c r="AF80">
        <v>1</v>
      </c>
      <c r="AJ80" t="s">
        <v>310</v>
      </c>
      <c r="AK80" t="s">
        <v>156</v>
      </c>
      <c r="AL80" t="s">
        <v>157</v>
      </c>
      <c r="AM80" t="s">
        <v>68</v>
      </c>
      <c r="AN80" t="s">
        <v>68</v>
      </c>
      <c r="AO80">
        <v>0</v>
      </c>
      <c r="AP80">
        <v>3</v>
      </c>
      <c r="AQ80">
        <v>0.2</v>
      </c>
      <c r="AR80">
        <v>1</v>
      </c>
    </row>
    <row r="81" spans="12:55" x14ac:dyDescent="0.25">
      <c r="O81" t="s">
        <v>109</v>
      </c>
      <c r="Q81">
        <f>SUM(Q78:Q80)</f>
        <v>5.08</v>
      </c>
      <c r="X81" t="s">
        <v>193</v>
      </c>
      <c r="Y81" t="s">
        <v>143</v>
      </c>
      <c r="Z81" t="s">
        <v>115</v>
      </c>
      <c r="AA81">
        <v>0.2</v>
      </c>
      <c r="AB81">
        <v>2.5</v>
      </c>
      <c r="AC81">
        <f>AA81*AB81</f>
        <v>0.5</v>
      </c>
      <c r="AD81">
        <v>7</v>
      </c>
      <c r="AE81">
        <v>0.55000000000000004</v>
      </c>
      <c r="AF81" s="2">
        <f>AB81/3</f>
        <v>0.83333333333333337</v>
      </c>
      <c r="AJ81" t="s">
        <v>277</v>
      </c>
      <c r="AK81" t="s">
        <v>143</v>
      </c>
      <c r="AL81" t="s">
        <v>115</v>
      </c>
      <c r="AM81">
        <v>0.08</v>
      </c>
      <c r="AN81">
        <v>0.4</v>
      </c>
      <c r="AO81">
        <f>AM81*AN81</f>
        <v>3.2000000000000001E-2</v>
      </c>
      <c r="AP81">
        <v>3</v>
      </c>
      <c r="AQ81">
        <v>0.2</v>
      </c>
      <c r="AR81" s="2">
        <f>AN81/3</f>
        <v>0.13333333333333333</v>
      </c>
    </row>
    <row r="82" spans="12:55" x14ac:dyDescent="0.25">
      <c r="L82" t="s">
        <v>197</v>
      </c>
      <c r="M82" t="s">
        <v>156</v>
      </c>
      <c r="N82" t="s">
        <v>157</v>
      </c>
      <c r="O82" t="s">
        <v>68</v>
      </c>
      <c r="P82" t="s">
        <v>68</v>
      </c>
      <c r="Q82">
        <v>0</v>
      </c>
      <c r="R82">
        <v>8</v>
      </c>
      <c r="S82">
        <v>1</v>
      </c>
      <c r="T82">
        <v>1</v>
      </c>
      <c r="X82" t="s">
        <v>194</v>
      </c>
      <c r="Y82" t="s">
        <v>104</v>
      </c>
      <c r="Z82" t="s">
        <v>106</v>
      </c>
      <c r="AA82">
        <v>0.45</v>
      </c>
      <c r="AB82">
        <v>0.6</v>
      </c>
      <c r="AC82">
        <f>AA82*AB82</f>
        <v>0.27</v>
      </c>
      <c r="AD82">
        <v>7</v>
      </c>
      <c r="AE82">
        <v>0.55000000000000004</v>
      </c>
      <c r="AF82">
        <v>1</v>
      </c>
      <c r="AJ82" t="s">
        <v>311</v>
      </c>
      <c r="AK82" t="s">
        <v>181</v>
      </c>
      <c r="AL82" t="s">
        <v>182</v>
      </c>
      <c r="AM82">
        <v>0.08</v>
      </c>
      <c r="AN82">
        <v>1</v>
      </c>
      <c r="AO82">
        <f>AM82*AN82</f>
        <v>0.08</v>
      </c>
      <c r="AP82">
        <v>3</v>
      </c>
      <c r="AQ82">
        <v>0.2</v>
      </c>
      <c r="AR82">
        <v>1</v>
      </c>
    </row>
    <row r="83" spans="12:55" x14ac:dyDescent="0.25">
      <c r="L83" t="s">
        <v>201</v>
      </c>
      <c r="M83" t="s">
        <v>143</v>
      </c>
      <c r="N83" t="s">
        <v>115</v>
      </c>
      <c r="O83">
        <v>0.3</v>
      </c>
      <c r="P83">
        <v>2.7</v>
      </c>
      <c r="Q83">
        <f>O83*P83</f>
        <v>0.81</v>
      </c>
      <c r="R83">
        <v>8</v>
      </c>
      <c r="S83">
        <v>0.6</v>
      </c>
      <c r="T83" s="2">
        <f>P83/3</f>
        <v>0.9</v>
      </c>
      <c r="X83" t="s">
        <v>195</v>
      </c>
      <c r="Y83" t="s">
        <v>108</v>
      </c>
      <c r="Z83" t="s">
        <v>204</v>
      </c>
      <c r="AA83" t="s">
        <v>68</v>
      </c>
      <c r="AB83" t="s">
        <v>68</v>
      </c>
      <c r="AC83">
        <v>40</v>
      </c>
      <c r="AD83">
        <v>7</v>
      </c>
      <c r="AE83">
        <v>0.55000000000000004</v>
      </c>
      <c r="AF83">
        <v>1</v>
      </c>
      <c r="AG83">
        <v>4</v>
      </c>
      <c r="AH83">
        <v>2</v>
      </c>
      <c r="AJ83" t="s">
        <v>312</v>
      </c>
      <c r="AK83" t="s">
        <v>187</v>
      </c>
      <c r="AL83" t="s">
        <v>189</v>
      </c>
      <c r="AM83" t="s">
        <v>68</v>
      </c>
      <c r="AN83" t="s">
        <v>68</v>
      </c>
      <c r="AO83">
        <v>0.25</v>
      </c>
      <c r="AP83">
        <v>3</v>
      </c>
      <c r="AQ83">
        <v>0.2</v>
      </c>
      <c r="AR83">
        <v>1</v>
      </c>
    </row>
    <row r="84" spans="12:55" x14ac:dyDescent="0.25">
      <c r="L84" t="s">
        <v>202</v>
      </c>
      <c r="M84" t="s">
        <v>104</v>
      </c>
      <c r="N84" t="s">
        <v>106</v>
      </c>
      <c r="O84">
        <v>0.5</v>
      </c>
      <c r="P84">
        <v>0.6</v>
      </c>
      <c r="Q84">
        <f>O84*P84</f>
        <v>0.3</v>
      </c>
      <c r="R84">
        <v>8</v>
      </c>
      <c r="S84">
        <v>0.55000000000000004</v>
      </c>
      <c r="T84">
        <v>1</v>
      </c>
      <c r="AA84" t="s">
        <v>109</v>
      </c>
      <c r="AC84">
        <f>SUM(AC79:AC83)</f>
        <v>40.97</v>
      </c>
      <c r="AK84" t="s">
        <v>184</v>
      </c>
      <c r="AM84">
        <v>0.1</v>
      </c>
      <c r="AN84">
        <v>5</v>
      </c>
      <c r="AO84">
        <f>AM84*AN84</f>
        <v>0.5</v>
      </c>
      <c r="AP84">
        <v>3</v>
      </c>
      <c r="AQ84">
        <v>0.2</v>
      </c>
      <c r="BC84" s="2"/>
    </row>
    <row r="85" spans="12:55" x14ac:dyDescent="0.25">
      <c r="L85" t="s">
        <v>203</v>
      </c>
      <c r="M85" t="s">
        <v>108</v>
      </c>
      <c r="N85" t="s">
        <v>204</v>
      </c>
      <c r="O85" t="s">
        <v>68</v>
      </c>
      <c r="P85" t="s">
        <v>68</v>
      </c>
      <c r="Q85">
        <v>35</v>
      </c>
      <c r="R85">
        <v>8</v>
      </c>
      <c r="S85">
        <v>0.55000000000000004</v>
      </c>
      <c r="T85">
        <v>1</v>
      </c>
      <c r="U85">
        <v>4.8</v>
      </c>
      <c r="V85">
        <v>2.2000000000000002</v>
      </c>
      <c r="AA85" t="s">
        <v>110</v>
      </c>
      <c r="AC85">
        <f>Q$25+Q$68+Q$74+Q$77+AC84</f>
        <v>66.62</v>
      </c>
      <c r="AJ85" t="s">
        <v>313</v>
      </c>
      <c r="AK85" t="s">
        <v>187</v>
      </c>
      <c r="AL85" t="s">
        <v>188</v>
      </c>
      <c r="AM85" t="s">
        <v>68</v>
      </c>
      <c r="AN85" t="s">
        <v>68</v>
      </c>
      <c r="AO85">
        <v>0.25</v>
      </c>
      <c r="AP85">
        <v>3</v>
      </c>
      <c r="AQ85">
        <v>0.2</v>
      </c>
      <c r="AR85">
        <v>1</v>
      </c>
    </row>
    <row r="86" spans="12:55" x14ac:dyDescent="0.25">
      <c r="O86" t="s">
        <v>109</v>
      </c>
      <c r="Q86">
        <f>SUM(Q82:Q85)</f>
        <v>36.11</v>
      </c>
      <c r="AK86" t="s">
        <v>162</v>
      </c>
      <c r="AL86" t="s">
        <v>163</v>
      </c>
      <c r="AM86" t="s">
        <v>68</v>
      </c>
      <c r="AN86" t="s">
        <v>68</v>
      </c>
      <c r="AO86">
        <v>0.2</v>
      </c>
      <c r="AP86">
        <v>3</v>
      </c>
      <c r="AQ86">
        <v>0.2</v>
      </c>
      <c r="AR86">
        <v>1</v>
      </c>
    </row>
    <row r="87" spans="12:55" x14ac:dyDescent="0.25">
      <c r="O87" t="s">
        <v>110</v>
      </c>
      <c r="Q87">
        <f>Q$25+Q$68+Q$74+Q$77+Q$81+Q86</f>
        <v>66.84</v>
      </c>
      <c r="X87" t="s">
        <v>197</v>
      </c>
      <c r="Y87" t="s">
        <v>156</v>
      </c>
      <c r="Z87" t="s">
        <v>157</v>
      </c>
      <c r="AA87" t="s">
        <v>68</v>
      </c>
      <c r="AB87" t="s">
        <v>68</v>
      </c>
      <c r="AC87">
        <v>0</v>
      </c>
      <c r="AD87">
        <v>8</v>
      </c>
      <c r="AE87">
        <v>1</v>
      </c>
      <c r="AJ87" t="s">
        <v>314</v>
      </c>
      <c r="AK87" t="s">
        <v>143</v>
      </c>
      <c r="AL87" t="s">
        <v>115</v>
      </c>
      <c r="AM87">
        <v>0.08</v>
      </c>
      <c r="AN87">
        <v>2</v>
      </c>
      <c r="AO87">
        <f>AM87*AN87</f>
        <v>0.16</v>
      </c>
      <c r="AP87">
        <v>3</v>
      </c>
      <c r="AQ87">
        <v>0.2</v>
      </c>
      <c r="AR87" s="2">
        <f>AN87/3</f>
        <v>0.66666666666666663</v>
      </c>
    </row>
    <row r="88" spans="12:55" x14ac:dyDescent="0.25">
      <c r="Q88">
        <f>O88*P88</f>
        <v>0</v>
      </c>
      <c r="X88" t="s">
        <v>198</v>
      </c>
      <c r="Y88" t="s">
        <v>143</v>
      </c>
      <c r="Z88" t="s">
        <v>115</v>
      </c>
      <c r="AA88">
        <v>0.3</v>
      </c>
      <c r="AB88">
        <v>1.2</v>
      </c>
      <c r="AC88">
        <f>AA88*AB88</f>
        <v>0.36</v>
      </c>
      <c r="AD88">
        <v>8</v>
      </c>
      <c r="AE88">
        <v>0.6</v>
      </c>
      <c r="AF88" s="2">
        <f>AB88/3</f>
        <v>0.39999999999999997</v>
      </c>
      <c r="AJ88" t="s">
        <v>315</v>
      </c>
      <c r="AK88" t="s">
        <v>259</v>
      </c>
      <c r="AL88" t="s">
        <v>260</v>
      </c>
      <c r="AM88" t="s">
        <v>68</v>
      </c>
      <c r="AN88" t="s">
        <v>68</v>
      </c>
      <c r="AO88">
        <v>34</v>
      </c>
      <c r="AP88">
        <v>3</v>
      </c>
      <c r="AQ88">
        <v>0.2</v>
      </c>
      <c r="AR88">
        <v>1</v>
      </c>
      <c r="AS88">
        <v>-12.5</v>
      </c>
    </row>
    <row r="89" spans="12:55" x14ac:dyDescent="0.25">
      <c r="X89" t="s">
        <v>199</v>
      </c>
      <c r="Y89" t="s">
        <v>104</v>
      </c>
      <c r="Z89" t="s">
        <v>106</v>
      </c>
      <c r="AA89">
        <v>0.5</v>
      </c>
      <c r="AB89">
        <v>0.6</v>
      </c>
      <c r="AC89">
        <f>AA89*AB89</f>
        <v>0.3</v>
      </c>
      <c r="AD89">
        <v>8</v>
      </c>
      <c r="AE89">
        <v>0.55000000000000004</v>
      </c>
      <c r="AF89">
        <v>1</v>
      </c>
      <c r="AM89" t="s">
        <v>109</v>
      </c>
      <c r="AO89">
        <f>SUM(AO80:AO88)</f>
        <v>35.472000000000001</v>
      </c>
    </row>
    <row r="90" spans="12:55" x14ac:dyDescent="0.25">
      <c r="X90" t="s">
        <v>200</v>
      </c>
      <c r="Y90" t="s">
        <v>108</v>
      </c>
      <c r="Z90" t="s">
        <v>204</v>
      </c>
      <c r="AA90" t="s">
        <v>68</v>
      </c>
      <c r="AB90" t="s">
        <v>68</v>
      </c>
      <c r="AC90">
        <v>35</v>
      </c>
      <c r="AD90">
        <v>8</v>
      </c>
      <c r="AE90">
        <v>0.55000000000000004</v>
      </c>
      <c r="AF90">
        <v>1</v>
      </c>
      <c r="AG90">
        <v>4.75</v>
      </c>
      <c r="AH90">
        <v>2.2000000000000002</v>
      </c>
      <c r="AM90" t="s">
        <v>110</v>
      </c>
      <c r="AO90">
        <f>AO$19+AO$21+AO$26+AO$29+AO$79+AO89</f>
        <v>94.50200000000001</v>
      </c>
    </row>
    <row r="91" spans="12:55" x14ac:dyDescent="0.25">
      <c r="AA91" t="s">
        <v>109</v>
      </c>
      <c r="AC91">
        <f>SUM(AC87:AC90)</f>
        <v>35.659999999999997</v>
      </c>
      <c r="BC91" s="2"/>
    </row>
    <row r="92" spans="12:55" x14ac:dyDescent="0.25">
      <c r="AA92" t="s">
        <v>110</v>
      </c>
      <c r="AC92">
        <f>Q$25+Q$68+Q$74+Q$77+Q$81+AC91</f>
        <v>66.389999999999986</v>
      </c>
      <c r="AJ92" t="s">
        <v>310</v>
      </c>
      <c r="AK92" t="s">
        <v>156</v>
      </c>
      <c r="AL92" t="s">
        <v>157</v>
      </c>
      <c r="AM92" t="s">
        <v>68</v>
      </c>
      <c r="AN92" t="s">
        <v>68</v>
      </c>
      <c r="AO92">
        <v>2.5</v>
      </c>
      <c r="AP92">
        <v>18</v>
      </c>
      <c r="AQ92">
        <v>2.2000000000000002</v>
      </c>
    </row>
    <row r="93" spans="12:55" x14ac:dyDescent="0.25">
      <c r="AJ93" t="s">
        <v>316</v>
      </c>
      <c r="AK93" t="s">
        <v>181</v>
      </c>
      <c r="AL93" t="s">
        <v>182</v>
      </c>
      <c r="AM93">
        <v>0.8</v>
      </c>
      <c r="AN93">
        <v>1</v>
      </c>
      <c r="AO93">
        <f>AM93*AN93</f>
        <v>0.8</v>
      </c>
      <c r="AP93">
        <v>18</v>
      </c>
      <c r="AQ93">
        <v>2.2000000000000002</v>
      </c>
      <c r="AR93">
        <v>1</v>
      </c>
    </row>
    <row r="94" spans="12:55" x14ac:dyDescent="0.25">
      <c r="AJ94" t="s">
        <v>317</v>
      </c>
      <c r="AK94" t="s">
        <v>187</v>
      </c>
      <c r="AL94" t="s">
        <v>189</v>
      </c>
      <c r="AM94" t="s">
        <v>68</v>
      </c>
      <c r="AN94" t="s">
        <v>68</v>
      </c>
      <c r="AO94">
        <v>0.25</v>
      </c>
      <c r="AP94">
        <v>18</v>
      </c>
      <c r="AQ94">
        <v>2.2000000000000002</v>
      </c>
      <c r="AR94">
        <v>1</v>
      </c>
    </row>
    <row r="95" spans="12:55" x14ac:dyDescent="0.25">
      <c r="L95" t="s">
        <v>94</v>
      </c>
      <c r="M95" t="s">
        <v>91</v>
      </c>
      <c r="N95" t="s">
        <v>92</v>
      </c>
      <c r="O95" t="s">
        <v>68</v>
      </c>
      <c r="P95" t="s">
        <v>68</v>
      </c>
      <c r="Q95">
        <v>2.5</v>
      </c>
      <c r="R95">
        <v>26</v>
      </c>
      <c r="S95">
        <v>2.1</v>
      </c>
      <c r="X95" t="s">
        <v>220</v>
      </c>
      <c r="Y95" t="s">
        <v>126</v>
      </c>
      <c r="Z95" t="s">
        <v>127</v>
      </c>
      <c r="AA95" t="s">
        <v>68</v>
      </c>
      <c r="AB95" t="s">
        <v>68</v>
      </c>
      <c r="AC95">
        <v>1.5</v>
      </c>
      <c r="AD95">
        <v>10</v>
      </c>
      <c r="AE95">
        <v>1</v>
      </c>
      <c r="AK95" t="s">
        <v>184</v>
      </c>
      <c r="AM95">
        <v>0.5</v>
      </c>
      <c r="AN95">
        <v>5</v>
      </c>
      <c r="AO95">
        <f>AM95*AN95</f>
        <v>2.5</v>
      </c>
      <c r="AP95">
        <v>18</v>
      </c>
      <c r="AQ95">
        <v>2.2000000000000002</v>
      </c>
    </row>
    <row r="96" spans="12:55" x14ac:dyDescent="0.25">
      <c r="L96" t="s">
        <v>210</v>
      </c>
      <c r="M96" t="s">
        <v>211</v>
      </c>
      <c r="N96" t="s">
        <v>212</v>
      </c>
      <c r="O96">
        <v>0.7</v>
      </c>
      <c r="P96">
        <v>1</v>
      </c>
      <c r="Q96">
        <f>O96*P96</f>
        <v>0.7</v>
      </c>
      <c r="R96">
        <v>26</v>
      </c>
      <c r="S96">
        <v>2.1</v>
      </c>
      <c r="T96">
        <v>1</v>
      </c>
      <c r="X96" t="s">
        <v>221</v>
      </c>
      <c r="Y96" t="s">
        <v>108</v>
      </c>
      <c r="Z96" t="s">
        <v>222</v>
      </c>
      <c r="AA96" t="s">
        <v>68</v>
      </c>
      <c r="AB96" t="s">
        <v>68</v>
      </c>
      <c r="AC96">
        <v>28</v>
      </c>
      <c r="AD96">
        <v>10</v>
      </c>
      <c r="AE96">
        <v>1</v>
      </c>
      <c r="AF96">
        <v>1</v>
      </c>
      <c r="AG96">
        <v>7</v>
      </c>
      <c r="AH96">
        <v>2.5</v>
      </c>
      <c r="AJ96" t="s">
        <v>313</v>
      </c>
      <c r="AK96" t="s">
        <v>187</v>
      </c>
      <c r="AL96" t="s">
        <v>188</v>
      </c>
      <c r="AM96" t="s">
        <v>68</v>
      </c>
      <c r="AN96" t="s">
        <v>68</v>
      </c>
      <c r="AO96">
        <v>0.25</v>
      </c>
      <c r="AP96">
        <v>18</v>
      </c>
      <c r="AQ96">
        <v>2.2000000000000002</v>
      </c>
      <c r="AR96">
        <v>1</v>
      </c>
    </row>
    <row r="97" spans="12:56" x14ac:dyDescent="0.25">
      <c r="L97" t="s">
        <v>213</v>
      </c>
      <c r="M97" t="s">
        <v>214</v>
      </c>
      <c r="N97" t="s">
        <v>215</v>
      </c>
      <c r="O97" t="s">
        <v>68</v>
      </c>
      <c r="P97" t="s">
        <v>68</v>
      </c>
      <c r="Q97">
        <v>0</v>
      </c>
      <c r="R97">
        <v>26</v>
      </c>
      <c r="S97">
        <v>2.1</v>
      </c>
      <c r="T97">
        <v>1</v>
      </c>
      <c r="AA97" t="s">
        <v>109</v>
      </c>
      <c r="AC97">
        <f>SUM(AC95:AC96)</f>
        <v>29.5</v>
      </c>
      <c r="AJ97" t="s">
        <v>318</v>
      </c>
      <c r="AK97" t="s">
        <v>331</v>
      </c>
      <c r="AL97" t="s">
        <v>332</v>
      </c>
      <c r="AM97" t="s">
        <v>68</v>
      </c>
      <c r="AN97" t="s">
        <v>68</v>
      </c>
      <c r="AO97">
        <v>0</v>
      </c>
      <c r="AP97" t="s">
        <v>68</v>
      </c>
      <c r="AQ97" t="s">
        <v>68</v>
      </c>
      <c r="AR97">
        <v>1</v>
      </c>
    </row>
    <row r="98" spans="12:56" x14ac:dyDescent="0.25">
      <c r="M98" t="s">
        <v>216</v>
      </c>
      <c r="O98">
        <v>0.2</v>
      </c>
      <c r="P98">
        <v>5</v>
      </c>
      <c r="Q98">
        <f>O98*P98</f>
        <v>1</v>
      </c>
      <c r="R98">
        <v>26</v>
      </c>
      <c r="S98">
        <v>1</v>
      </c>
      <c r="AA98" t="s">
        <v>110</v>
      </c>
      <c r="AC98">
        <f>Q$25+Q$29+Q$103+AC97</f>
        <v>66.259999999999991</v>
      </c>
      <c r="AK98" t="s">
        <v>144</v>
      </c>
      <c r="AL98" t="s">
        <v>117</v>
      </c>
      <c r="AM98" t="s">
        <v>68</v>
      </c>
      <c r="AN98" t="s">
        <v>68</v>
      </c>
      <c r="AO98">
        <v>0</v>
      </c>
      <c r="AP98">
        <v>18</v>
      </c>
      <c r="AQ98">
        <v>2.2000000000000002</v>
      </c>
      <c r="AR98">
        <v>1</v>
      </c>
    </row>
    <row r="99" spans="12:56" x14ac:dyDescent="0.25">
      <c r="L99" t="s">
        <v>218</v>
      </c>
      <c r="M99" t="s">
        <v>214</v>
      </c>
      <c r="N99" t="s">
        <v>217</v>
      </c>
      <c r="O99" t="s">
        <v>68</v>
      </c>
      <c r="P99" t="s">
        <v>68</v>
      </c>
      <c r="Q99">
        <v>0</v>
      </c>
      <c r="R99">
        <v>26</v>
      </c>
      <c r="S99">
        <v>2.1</v>
      </c>
      <c r="T99">
        <v>1</v>
      </c>
      <c r="AK99" t="s">
        <v>143</v>
      </c>
      <c r="AL99" t="s">
        <v>115</v>
      </c>
      <c r="AM99">
        <v>0.8</v>
      </c>
      <c r="AN99">
        <v>0.5</v>
      </c>
      <c r="AO99">
        <f>AM99*AN99</f>
        <v>0.4</v>
      </c>
      <c r="AP99">
        <v>18</v>
      </c>
      <c r="AQ99">
        <v>2.2000000000000002</v>
      </c>
      <c r="AR99" s="2">
        <f>AN99/3</f>
        <v>0.16666666666666666</v>
      </c>
    </row>
    <row r="100" spans="12:56" x14ac:dyDescent="0.25">
      <c r="M100" t="s">
        <v>171</v>
      </c>
      <c r="N100" t="s">
        <v>172</v>
      </c>
      <c r="O100" t="s">
        <v>68</v>
      </c>
      <c r="P100" t="s">
        <v>68</v>
      </c>
      <c r="Q100">
        <v>1.25</v>
      </c>
      <c r="R100">
        <v>26</v>
      </c>
      <c r="S100">
        <v>2.1</v>
      </c>
      <c r="T100">
        <v>1</v>
      </c>
      <c r="X100" t="s">
        <v>228</v>
      </c>
      <c r="Y100" t="s">
        <v>156</v>
      </c>
      <c r="Z100" t="s">
        <v>157</v>
      </c>
      <c r="AA100" t="s">
        <v>68</v>
      </c>
      <c r="AB100" t="s">
        <v>68</v>
      </c>
      <c r="AC100">
        <v>1.5</v>
      </c>
      <c r="AD100">
        <v>10</v>
      </c>
      <c r="AE100">
        <v>1</v>
      </c>
      <c r="AM100" t="s">
        <v>109</v>
      </c>
      <c r="AO100">
        <f>SUM(AO92:AO99)</f>
        <v>6.7</v>
      </c>
    </row>
    <row r="101" spans="12:56" x14ac:dyDescent="0.25">
      <c r="L101" t="s">
        <v>219</v>
      </c>
      <c r="M101" t="s">
        <v>240</v>
      </c>
      <c r="N101" t="s">
        <v>241</v>
      </c>
      <c r="O101" t="s">
        <v>68</v>
      </c>
      <c r="P101" t="s">
        <v>68</v>
      </c>
      <c r="Q101">
        <v>20</v>
      </c>
      <c r="R101">
        <v>26</v>
      </c>
      <c r="S101">
        <v>2.1</v>
      </c>
      <c r="T101">
        <v>1</v>
      </c>
      <c r="U101" t="s">
        <v>242</v>
      </c>
      <c r="X101" t="s">
        <v>229</v>
      </c>
      <c r="Y101" t="s">
        <v>108</v>
      </c>
      <c r="Z101" t="s">
        <v>222</v>
      </c>
      <c r="AA101" t="s">
        <v>68</v>
      </c>
      <c r="AB101" t="s">
        <v>68</v>
      </c>
      <c r="AC101">
        <v>21</v>
      </c>
      <c r="AD101">
        <v>10</v>
      </c>
      <c r="AE101">
        <v>1</v>
      </c>
      <c r="AF101">
        <v>1</v>
      </c>
      <c r="AG101">
        <v>8</v>
      </c>
      <c r="AH101">
        <v>2.2999999999999998</v>
      </c>
      <c r="AJ101" t="s">
        <v>319</v>
      </c>
      <c r="AK101" t="s">
        <v>156</v>
      </c>
      <c r="AL101" t="s">
        <v>157</v>
      </c>
      <c r="AM101" t="s">
        <v>68</v>
      </c>
      <c r="AN101" t="s">
        <v>68</v>
      </c>
      <c r="AO101">
        <v>0</v>
      </c>
      <c r="AP101">
        <v>13</v>
      </c>
      <c r="AQ101">
        <v>1.5</v>
      </c>
      <c r="AR101">
        <v>1</v>
      </c>
      <c r="AU101" t="s">
        <v>319</v>
      </c>
      <c r="AV101" t="s">
        <v>156</v>
      </c>
      <c r="AW101" t="s">
        <v>157</v>
      </c>
      <c r="AX101" t="s">
        <v>68</v>
      </c>
      <c r="AY101" t="s">
        <v>68</v>
      </c>
      <c r="AZ101">
        <v>1.1000000000000001</v>
      </c>
      <c r="BA101">
        <v>5</v>
      </c>
      <c r="BB101">
        <v>0.5</v>
      </c>
    </row>
    <row r="102" spans="12:56" x14ac:dyDescent="0.25">
      <c r="M102" t="s">
        <v>145</v>
      </c>
      <c r="N102" t="s">
        <v>123</v>
      </c>
      <c r="O102">
        <v>0.5</v>
      </c>
      <c r="P102">
        <v>1.4</v>
      </c>
      <c r="Q102">
        <f>O102*P102</f>
        <v>0.7</v>
      </c>
      <c r="R102">
        <v>26</v>
      </c>
      <c r="S102">
        <v>2.1</v>
      </c>
      <c r="T102" s="2">
        <f>P102/3</f>
        <v>0.46666666666666662</v>
      </c>
      <c r="AA102" t="s">
        <v>109</v>
      </c>
      <c r="AC102">
        <f>SUM(AC100:AC101)</f>
        <v>22.5</v>
      </c>
      <c r="AJ102" t="s">
        <v>320</v>
      </c>
      <c r="AK102" t="s">
        <v>331</v>
      </c>
      <c r="AL102" t="s">
        <v>332</v>
      </c>
      <c r="AM102" t="s">
        <v>68</v>
      </c>
      <c r="AN102" t="s">
        <v>68</v>
      </c>
      <c r="AO102">
        <v>0</v>
      </c>
      <c r="AP102" t="s">
        <v>68</v>
      </c>
      <c r="AQ102" t="s">
        <v>68</v>
      </c>
      <c r="AR102">
        <v>2</v>
      </c>
      <c r="AU102" t="s">
        <v>323</v>
      </c>
      <c r="AV102" t="s">
        <v>259</v>
      </c>
      <c r="AW102" t="s">
        <v>260</v>
      </c>
      <c r="AX102" t="s">
        <v>68</v>
      </c>
      <c r="AY102" t="s">
        <v>68</v>
      </c>
      <c r="AZ102">
        <v>28</v>
      </c>
      <c r="BA102">
        <v>5</v>
      </c>
      <c r="BB102">
        <v>0.5</v>
      </c>
      <c r="BC102">
        <v>1</v>
      </c>
      <c r="BD102">
        <v>-6.5</v>
      </c>
    </row>
    <row r="103" spans="12:56" x14ac:dyDescent="0.25">
      <c r="O103" t="s">
        <v>109</v>
      </c>
      <c r="Q103">
        <f>SUM(Q95:Q102)</f>
        <v>26.15</v>
      </c>
      <c r="AA103" t="s">
        <v>110</v>
      </c>
      <c r="AC103">
        <f>Q$25+Q$29+Q$103+Q$111+AC102</f>
        <v>66.039999999999992</v>
      </c>
      <c r="AK103" t="s">
        <v>322</v>
      </c>
      <c r="AL103" t="s">
        <v>321</v>
      </c>
      <c r="AM103" t="s">
        <v>68</v>
      </c>
      <c r="AN103" t="s">
        <v>68</v>
      </c>
      <c r="AO103">
        <v>0</v>
      </c>
      <c r="AP103">
        <v>13</v>
      </c>
      <c r="AQ103">
        <v>1.5</v>
      </c>
      <c r="AR103">
        <v>2</v>
      </c>
      <c r="AX103" t="s">
        <v>109</v>
      </c>
      <c r="AZ103">
        <f>SUM(AZ101:AZ102)</f>
        <v>29.1</v>
      </c>
    </row>
    <row r="104" spans="12:56" x14ac:dyDescent="0.25">
      <c r="Q104">
        <f>O104*P104</f>
        <v>0</v>
      </c>
      <c r="AK104" t="s">
        <v>143</v>
      </c>
      <c r="AL104" t="s">
        <v>115</v>
      </c>
      <c r="AM104">
        <v>0.5</v>
      </c>
      <c r="AN104">
        <v>3.5</v>
      </c>
      <c r="AO104">
        <f>AM104*AN104</f>
        <v>1.75</v>
      </c>
      <c r="AP104">
        <v>13</v>
      </c>
      <c r="AQ104">
        <v>1.5</v>
      </c>
      <c r="AR104" s="2">
        <f>AN104/3</f>
        <v>1.1666666666666667</v>
      </c>
      <c r="AX104" t="s">
        <v>110</v>
      </c>
      <c r="AZ104">
        <f>AO$19+AO$21+AO$26+AO$29+AO$79+AO$100+AZ103</f>
        <v>94.830000000000013</v>
      </c>
    </row>
    <row r="105" spans="12:56" x14ac:dyDescent="0.25">
      <c r="L105" t="s">
        <v>220</v>
      </c>
      <c r="M105" t="s">
        <v>126</v>
      </c>
      <c r="N105" t="s">
        <v>127</v>
      </c>
      <c r="O105" t="s">
        <v>68</v>
      </c>
      <c r="P105" t="s">
        <v>68</v>
      </c>
      <c r="Q105">
        <v>0</v>
      </c>
      <c r="R105">
        <v>16</v>
      </c>
      <c r="S105">
        <v>1</v>
      </c>
      <c r="T105">
        <v>1</v>
      </c>
      <c r="X105" t="s">
        <v>231</v>
      </c>
      <c r="Y105" t="s">
        <v>156</v>
      </c>
      <c r="Z105" t="s">
        <v>157</v>
      </c>
      <c r="AA105" t="s">
        <v>68</v>
      </c>
      <c r="AB105" t="s">
        <v>68</v>
      </c>
      <c r="AC105">
        <v>0</v>
      </c>
      <c r="AD105">
        <v>3</v>
      </c>
      <c r="AE105">
        <v>0.25</v>
      </c>
      <c r="AM105" t="s">
        <v>109</v>
      </c>
      <c r="AO105">
        <f>SUM(AO101:AO104)</f>
        <v>1.75</v>
      </c>
      <c r="AU105" t="s">
        <v>324</v>
      </c>
      <c r="AV105" t="s">
        <v>156</v>
      </c>
      <c r="AW105" t="s">
        <v>157</v>
      </c>
      <c r="AX105" t="s">
        <v>68</v>
      </c>
      <c r="AY105" t="s">
        <v>68</v>
      </c>
      <c r="AZ105">
        <v>0</v>
      </c>
      <c r="BA105">
        <v>3</v>
      </c>
      <c r="BB105">
        <v>0.2</v>
      </c>
    </row>
    <row r="106" spans="12:56" x14ac:dyDescent="0.25">
      <c r="L106" t="s">
        <v>223</v>
      </c>
      <c r="M106" t="s">
        <v>169</v>
      </c>
      <c r="N106" t="s">
        <v>170</v>
      </c>
      <c r="O106" t="s">
        <v>68</v>
      </c>
      <c r="P106" t="s">
        <v>68</v>
      </c>
      <c r="Q106">
        <v>0</v>
      </c>
      <c r="R106">
        <v>16</v>
      </c>
      <c r="S106">
        <v>1</v>
      </c>
      <c r="T106">
        <v>1</v>
      </c>
      <c r="X106" t="s">
        <v>232</v>
      </c>
      <c r="Y106" t="s">
        <v>108</v>
      </c>
      <c r="Z106" t="s">
        <v>222</v>
      </c>
      <c r="AA106" t="s">
        <v>68</v>
      </c>
      <c r="AB106" t="s">
        <v>68</v>
      </c>
      <c r="AC106">
        <v>12</v>
      </c>
      <c r="AD106">
        <v>3</v>
      </c>
      <c r="AE106">
        <v>0.25</v>
      </c>
      <c r="AF106">
        <v>1</v>
      </c>
      <c r="AG106">
        <v>3</v>
      </c>
      <c r="AH106">
        <v>0.5</v>
      </c>
      <c r="AJ106" t="s">
        <v>324</v>
      </c>
      <c r="AK106" t="s">
        <v>156</v>
      </c>
      <c r="AL106" t="s">
        <v>157</v>
      </c>
      <c r="AM106" t="s">
        <v>68</v>
      </c>
      <c r="AN106" t="s">
        <v>68</v>
      </c>
      <c r="AO106">
        <v>0</v>
      </c>
      <c r="AP106">
        <v>10</v>
      </c>
      <c r="AQ106">
        <v>1</v>
      </c>
      <c r="AR106">
        <v>1</v>
      </c>
      <c r="AU106" t="s">
        <v>326</v>
      </c>
      <c r="AV106" t="s">
        <v>331</v>
      </c>
      <c r="AW106" t="s">
        <v>332</v>
      </c>
      <c r="AX106" t="s">
        <v>68</v>
      </c>
      <c r="AY106" t="s">
        <v>68</v>
      </c>
      <c r="AZ106">
        <v>0</v>
      </c>
      <c r="BA106" t="s">
        <v>68</v>
      </c>
      <c r="BB106" t="s">
        <v>68</v>
      </c>
      <c r="BC106">
        <v>1</v>
      </c>
    </row>
    <row r="107" spans="12:56" x14ac:dyDescent="0.25">
      <c r="M107" t="s">
        <v>224</v>
      </c>
      <c r="N107" t="s">
        <v>225</v>
      </c>
      <c r="O107" t="s">
        <v>68</v>
      </c>
      <c r="P107" t="s">
        <v>68</v>
      </c>
      <c r="Q107">
        <v>0.25</v>
      </c>
      <c r="R107">
        <v>16</v>
      </c>
      <c r="S107">
        <v>1</v>
      </c>
      <c r="T107">
        <v>1</v>
      </c>
      <c r="AA107" t="s">
        <v>109</v>
      </c>
      <c r="AC107">
        <f>SUM(AC105:AC106)</f>
        <v>12</v>
      </c>
      <c r="AJ107" t="s">
        <v>325</v>
      </c>
      <c r="AK107" t="s">
        <v>143</v>
      </c>
      <c r="AL107" t="s">
        <v>115</v>
      </c>
      <c r="AM107">
        <v>0.4</v>
      </c>
      <c r="AN107">
        <v>0.5</v>
      </c>
      <c r="AO107">
        <f>AM107*AN107</f>
        <v>0.2</v>
      </c>
      <c r="AP107">
        <v>10</v>
      </c>
      <c r="AQ107">
        <v>1</v>
      </c>
      <c r="AR107" s="2">
        <f>AN107/3</f>
        <v>0.16666666666666666</v>
      </c>
      <c r="AV107" t="s">
        <v>143</v>
      </c>
      <c r="AW107" t="s">
        <v>115</v>
      </c>
      <c r="AX107">
        <v>0.08</v>
      </c>
      <c r="AY107">
        <v>0.2</v>
      </c>
      <c r="AZ107">
        <f>AX107*AY107</f>
        <v>1.6E-2</v>
      </c>
      <c r="BA107">
        <v>3</v>
      </c>
      <c r="BB107">
        <v>0.2</v>
      </c>
      <c r="BC107" s="2">
        <f>AY107/3</f>
        <v>6.6666666666666666E-2</v>
      </c>
    </row>
    <row r="108" spans="12:56" x14ac:dyDescent="0.25">
      <c r="L108" t="s">
        <v>226</v>
      </c>
      <c r="M108" t="s">
        <v>140</v>
      </c>
      <c r="N108" t="s">
        <v>141</v>
      </c>
      <c r="O108" t="s">
        <v>68</v>
      </c>
      <c r="P108" t="s">
        <v>68</v>
      </c>
      <c r="Q108">
        <v>1</v>
      </c>
      <c r="R108">
        <v>16</v>
      </c>
      <c r="S108">
        <v>1</v>
      </c>
      <c r="T108">
        <v>1</v>
      </c>
      <c r="AA108" t="s">
        <v>110</v>
      </c>
      <c r="AC108">
        <f>Q$25+Q$29+Q$103+Q$111+Q$116+AC107</f>
        <v>66.11</v>
      </c>
      <c r="AM108" t="s">
        <v>109</v>
      </c>
      <c r="AO108">
        <f>SUM(AO106:AO107)</f>
        <v>0.2</v>
      </c>
      <c r="AU108" t="s">
        <v>327</v>
      </c>
      <c r="AV108" t="s">
        <v>259</v>
      </c>
      <c r="AW108" t="s">
        <v>260</v>
      </c>
      <c r="AX108" t="s">
        <v>68</v>
      </c>
      <c r="AY108" t="s">
        <v>68</v>
      </c>
      <c r="AZ108">
        <v>27</v>
      </c>
      <c r="BA108">
        <v>3</v>
      </c>
      <c r="BB108">
        <v>0.2</v>
      </c>
      <c r="BC108">
        <v>1</v>
      </c>
      <c r="BD108">
        <v>-11</v>
      </c>
    </row>
    <row r="109" spans="12:56" x14ac:dyDescent="0.25">
      <c r="L109" t="s">
        <v>227</v>
      </c>
      <c r="M109" t="s">
        <v>144</v>
      </c>
      <c r="N109" t="s">
        <v>117</v>
      </c>
      <c r="O109" t="s">
        <v>68</v>
      </c>
      <c r="P109" t="s">
        <v>68</v>
      </c>
      <c r="Q109">
        <v>0</v>
      </c>
      <c r="R109">
        <v>16</v>
      </c>
      <c r="S109">
        <v>1</v>
      </c>
      <c r="T109">
        <v>2</v>
      </c>
      <c r="AJ109" t="s">
        <v>328</v>
      </c>
      <c r="AK109" t="s">
        <v>156</v>
      </c>
      <c r="AL109" t="s">
        <v>157</v>
      </c>
      <c r="AM109" t="s">
        <v>68</v>
      </c>
      <c r="AN109" t="s">
        <v>68</v>
      </c>
      <c r="AO109">
        <v>0</v>
      </c>
      <c r="AP109">
        <v>7</v>
      </c>
      <c r="AQ109">
        <v>0.55000000000000004</v>
      </c>
      <c r="AR109">
        <v>1</v>
      </c>
      <c r="AX109" t="s">
        <v>109</v>
      </c>
      <c r="AZ109">
        <f>SUM(AZ105:AZ108)</f>
        <v>27.015999999999998</v>
      </c>
    </row>
    <row r="110" spans="12:56" x14ac:dyDescent="0.25">
      <c r="M110" t="s">
        <v>143</v>
      </c>
      <c r="N110" t="s">
        <v>115</v>
      </c>
      <c r="O110">
        <v>0.7</v>
      </c>
      <c r="P110">
        <v>7.9</v>
      </c>
      <c r="Q110">
        <f>O110*P110</f>
        <v>5.53</v>
      </c>
      <c r="R110">
        <v>16</v>
      </c>
      <c r="S110">
        <v>1</v>
      </c>
      <c r="T110" s="2">
        <f>P110/3</f>
        <v>2.6333333333333333</v>
      </c>
      <c r="AJ110" t="s">
        <v>329</v>
      </c>
      <c r="AK110" t="s">
        <v>331</v>
      </c>
      <c r="AL110" t="s">
        <v>332</v>
      </c>
      <c r="AM110" t="s">
        <v>68</v>
      </c>
      <c r="AN110" t="s">
        <v>68</v>
      </c>
      <c r="AO110">
        <v>0</v>
      </c>
      <c r="AP110" t="s">
        <v>68</v>
      </c>
      <c r="AQ110" t="s">
        <v>68</v>
      </c>
      <c r="AR110">
        <v>1</v>
      </c>
      <c r="AX110" t="s">
        <v>110</v>
      </c>
      <c r="AZ110">
        <f>AO$19+AO$21+AO$26+AO$29+AO$79+AO$100+AO$105+AZ109</f>
        <v>94.496000000000009</v>
      </c>
    </row>
    <row r="111" spans="12:56" x14ac:dyDescent="0.25">
      <c r="O111" t="s">
        <v>109</v>
      </c>
      <c r="Q111">
        <f>SUM(Q105:Q110)</f>
        <v>6.78</v>
      </c>
      <c r="AK111" t="s">
        <v>143</v>
      </c>
      <c r="AL111" t="s">
        <v>115</v>
      </c>
      <c r="AM111">
        <v>0.2</v>
      </c>
      <c r="AN111">
        <v>0.8</v>
      </c>
      <c r="AO111">
        <f>AM111*AN111</f>
        <v>0.16000000000000003</v>
      </c>
      <c r="AP111">
        <v>7</v>
      </c>
      <c r="AQ111">
        <v>0.55000000000000004</v>
      </c>
      <c r="AR111" s="2">
        <f>AN111/3</f>
        <v>0.26666666666666666</v>
      </c>
      <c r="AU111" t="s">
        <v>328</v>
      </c>
      <c r="AV111" t="s">
        <v>156</v>
      </c>
      <c r="AW111" t="s">
        <v>157</v>
      </c>
      <c r="AX111" t="s">
        <v>68</v>
      </c>
      <c r="AY111" t="s">
        <v>68</v>
      </c>
      <c r="AZ111">
        <v>0</v>
      </c>
      <c r="BA111">
        <v>3</v>
      </c>
      <c r="BB111">
        <v>0.2</v>
      </c>
    </row>
    <row r="112" spans="12:56" x14ac:dyDescent="0.25">
      <c r="Q112">
        <f>O112*P112</f>
        <v>0</v>
      </c>
      <c r="AJ112" t="s">
        <v>330</v>
      </c>
      <c r="AK112" t="s">
        <v>259</v>
      </c>
      <c r="AL112" t="s">
        <v>260</v>
      </c>
      <c r="AM112" t="s">
        <v>68</v>
      </c>
      <c r="AN112" t="s">
        <v>68</v>
      </c>
      <c r="AO112">
        <v>27</v>
      </c>
      <c r="AP112">
        <v>7</v>
      </c>
      <c r="AQ112">
        <v>0.55000000000000004</v>
      </c>
      <c r="AR112">
        <v>1</v>
      </c>
      <c r="AS112">
        <v>-2</v>
      </c>
      <c r="AU112" t="s">
        <v>336</v>
      </c>
      <c r="AV112" t="s">
        <v>259</v>
      </c>
      <c r="AW112" t="s">
        <v>260</v>
      </c>
      <c r="AX112" t="s">
        <v>68</v>
      </c>
      <c r="AY112" t="s">
        <v>68</v>
      </c>
      <c r="AZ112">
        <v>27</v>
      </c>
      <c r="BA112">
        <v>3</v>
      </c>
      <c r="BB112">
        <v>0.2</v>
      </c>
      <c r="BC112">
        <v>1</v>
      </c>
      <c r="BD112">
        <v>-11</v>
      </c>
    </row>
    <row r="113" spans="12:56" x14ac:dyDescent="0.25">
      <c r="L113" t="s">
        <v>228</v>
      </c>
      <c r="M113" t="s">
        <v>156</v>
      </c>
      <c r="N113" t="s">
        <v>157</v>
      </c>
      <c r="O113" t="s">
        <v>68</v>
      </c>
      <c r="P113" t="s">
        <v>68</v>
      </c>
      <c r="Q113">
        <v>0</v>
      </c>
      <c r="R113">
        <v>6</v>
      </c>
      <c r="S113">
        <v>0.5</v>
      </c>
      <c r="T113">
        <v>1</v>
      </c>
      <c r="AM113" t="s">
        <v>109</v>
      </c>
      <c r="AO113">
        <f>SUM(AO109:AO112)</f>
        <v>27.16</v>
      </c>
      <c r="AX113" t="s">
        <v>109</v>
      </c>
      <c r="AZ113">
        <f>SUM(AZ111:AZ112)</f>
        <v>27</v>
      </c>
    </row>
    <row r="114" spans="12:56" x14ac:dyDescent="0.25">
      <c r="L114" t="s">
        <v>230</v>
      </c>
      <c r="M114" t="s">
        <v>234</v>
      </c>
      <c r="N114" t="s">
        <v>235</v>
      </c>
      <c r="O114" t="s">
        <v>68</v>
      </c>
      <c r="P114" t="s">
        <v>68</v>
      </c>
      <c r="Q114">
        <v>10</v>
      </c>
      <c r="R114">
        <v>6</v>
      </c>
      <c r="S114">
        <v>0.5</v>
      </c>
      <c r="T114">
        <v>1</v>
      </c>
      <c r="U114" t="s">
        <v>233</v>
      </c>
      <c r="AM114" t="s">
        <v>110</v>
      </c>
      <c r="AO114">
        <f>AO$19+AO$21+AO$26+AO$29+AO$79+AO$100+AO$105+AO$108+AO113</f>
        <v>94.84</v>
      </c>
      <c r="AX114" t="s">
        <v>110</v>
      </c>
      <c r="AZ114">
        <f>AO$19+AO$21+AO$26+AO$29+AO$79+AO$100+AO$105+AO$108+AZ113</f>
        <v>94.68</v>
      </c>
    </row>
    <row r="115" spans="12:56" x14ac:dyDescent="0.25">
      <c r="M115" t="s">
        <v>143</v>
      </c>
      <c r="N115" t="s">
        <v>115</v>
      </c>
      <c r="O115">
        <v>0.15</v>
      </c>
      <c r="P115">
        <v>3.8</v>
      </c>
      <c r="Q115">
        <f>O115*P115</f>
        <v>0.56999999999999995</v>
      </c>
      <c r="R115">
        <v>6</v>
      </c>
      <c r="S115">
        <v>0.5</v>
      </c>
      <c r="T115" s="2">
        <f>P115/3</f>
        <v>1.2666666666666666</v>
      </c>
    </row>
    <row r="116" spans="12:56" x14ac:dyDescent="0.25">
      <c r="O116" t="s">
        <v>109</v>
      </c>
      <c r="Q116">
        <f>SUM(Q113:Q115)</f>
        <v>10.57</v>
      </c>
      <c r="AJ116" t="s">
        <v>273</v>
      </c>
      <c r="AK116" t="s">
        <v>101</v>
      </c>
      <c r="AL116" t="s">
        <v>102</v>
      </c>
      <c r="AM116" t="s">
        <v>68</v>
      </c>
      <c r="AN116" t="s">
        <v>68</v>
      </c>
      <c r="AO116">
        <v>1</v>
      </c>
      <c r="AP116">
        <v>15</v>
      </c>
      <c r="AQ116">
        <v>2</v>
      </c>
    </row>
    <row r="117" spans="12:56" x14ac:dyDescent="0.25">
      <c r="Q117">
        <f>O117*P117</f>
        <v>0</v>
      </c>
      <c r="AJ117" t="s">
        <v>337</v>
      </c>
      <c r="AK117" t="s">
        <v>181</v>
      </c>
      <c r="AL117" t="s">
        <v>182</v>
      </c>
      <c r="AM117">
        <v>0.7</v>
      </c>
      <c r="AN117">
        <v>1</v>
      </c>
      <c r="AO117">
        <f>AM117*AN117</f>
        <v>0.7</v>
      </c>
      <c r="AP117">
        <v>15</v>
      </c>
      <c r="AQ117">
        <v>2</v>
      </c>
      <c r="AR117">
        <v>1</v>
      </c>
    </row>
    <row r="118" spans="12:56" x14ac:dyDescent="0.25">
      <c r="L118" t="s">
        <v>231</v>
      </c>
      <c r="M118" t="s">
        <v>156</v>
      </c>
      <c r="N118" t="s">
        <v>157</v>
      </c>
      <c r="O118" t="s">
        <v>68</v>
      </c>
      <c r="P118" t="s">
        <v>68</v>
      </c>
      <c r="Q118">
        <v>0</v>
      </c>
      <c r="R118">
        <v>3</v>
      </c>
      <c r="S118">
        <v>0.25</v>
      </c>
      <c r="T118">
        <v>1</v>
      </c>
      <c r="AJ118" t="s">
        <v>338</v>
      </c>
      <c r="AK118" t="s">
        <v>187</v>
      </c>
      <c r="AL118" t="s">
        <v>189</v>
      </c>
      <c r="AM118" t="s">
        <v>68</v>
      </c>
      <c r="AN118" t="s">
        <v>68</v>
      </c>
      <c r="AO118">
        <v>0.25</v>
      </c>
      <c r="AP118">
        <v>15</v>
      </c>
      <c r="AQ118">
        <v>2</v>
      </c>
      <c r="AR118">
        <v>1</v>
      </c>
    </row>
    <row r="119" spans="12:56" x14ac:dyDescent="0.25">
      <c r="L119" t="s">
        <v>236</v>
      </c>
      <c r="M119" t="s">
        <v>162</v>
      </c>
      <c r="N119" t="s">
        <v>163</v>
      </c>
      <c r="O119" t="s">
        <v>68</v>
      </c>
      <c r="P119" t="s">
        <v>68</v>
      </c>
      <c r="Q119">
        <v>0</v>
      </c>
      <c r="R119">
        <v>3</v>
      </c>
      <c r="S119">
        <v>0.25</v>
      </c>
      <c r="T119">
        <v>1</v>
      </c>
      <c r="AK119" t="s">
        <v>184</v>
      </c>
      <c r="AM119">
        <v>0.5</v>
      </c>
      <c r="AN119">
        <v>5</v>
      </c>
      <c r="AO119">
        <f>AM119*AN119</f>
        <v>2.5</v>
      </c>
      <c r="AP119">
        <v>15</v>
      </c>
      <c r="AQ119">
        <v>2</v>
      </c>
    </row>
    <row r="120" spans="12:56" x14ac:dyDescent="0.25">
      <c r="L120" t="s">
        <v>237</v>
      </c>
      <c r="M120" t="s">
        <v>181</v>
      </c>
      <c r="N120" t="s">
        <v>182</v>
      </c>
      <c r="O120">
        <v>0</v>
      </c>
      <c r="P120">
        <v>1</v>
      </c>
      <c r="Q120">
        <f>O120*P120</f>
        <v>0</v>
      </c>
      <c r="R120">
        <v>3</v>
      </c>
      <c r="S120">
        <v>0.25</v>
      </c>
      <c r="T120">
        <v>1</v>
      </c>
      <c r="AJ120" t="s">
        <v>339</v>
      </c>
      <c r="AK120" t="s">
        <v>187</v>
      </c>
      <c r="AL120" t="s">
        <v>188</v>
      </c>
      <c r="AM120" t="s">
        <v>68</v>
      </c>
      <c r="AN120" t="s">
        <v>68</v>
      </c>
      <c r="AO120">
        <v>0.25</v>
      </c>
      <c r="AP120">
        <v>15</v>
      </c>
      <c r="AQ120">
        <v>2</v>
      </c>
      <c r="AR120">
        <v>1</v>
      </c>
    </row>
    <row r="121" spans="12:56" x14ac:dyDescent="0.25">
      <c r="L121" t="s">
        <v>238</v>
      </c>
      <c r="M121" t="s">
        <v>144</v>
      </c>
      <c r="N121" t="s">
        <v>117</v>
      </c>
      <c r="O121" t="s">
        <v>68</v>
      </c>
      <c r="P121" t="s">
        <v>68</v>
      </c>
      <c r="Q121">
        <v>0</v>
      </c>
      <c r="R121">
        <v>3</v>
      </c>
      <c r="S121">
        <v>0.25</v>
      </c>
      <c r="T121">
        <v>1</v>
      </c>
      <c r="AK121" t="s">
        <v>340</v>
      </c>
      <c r="AL121" t="s">
        <v>341</v>
      </c>
      <c r="AM121" t="s">
        <v>68</v>
      </c>
      <c r="AN121" t="s">
        <v>68</v>
      </c>
      <c r="AO121">
        <v>0.5</v>
      </c>
      <c r="AP121">
        <v>15</v>
      </c>
      <c r="AQ121">
        <v>2</v>
      </c>
      <c r="AR121">
        <v>1</v>
      </c>
    </row>
    <row r="122" spans="12:56" x14ac:dyDescent="0.25">
      <c r="M122" t="s">
        <v>143</v>
      </c>
      <c r="N122" t="s">
        <v>115</v>
      </c>
      <c r="O122">
        <v>0</v>
      </c>
      <c r="P122">
        <v>1.9</v>
      </c>
      <c r="Q122">
        <f>O122*P122</f>
        <v>0</v>
      </c>
      <c r="R122">
        <v>3</v>
      </c>
      <c r="S122">
        <v>0.25</v>
      </c>
      <c r="T122" s="2">
        <f>P122/3</f>
        <v>0.6333333333333333</v>
      </c>
      <c r="AJ122" t="s">
        <v>342</v>
      </c>
      <c r="AK122" t="s">
        <v>143</v>
      </c>
      <c r="AL122" t="s">
        <v>115</v>
      </c>
      <c r="AM122">
        <v>0.7</v>
      </c>
      <c r="AN122">
        <v>1.2</v>
      </c>
      <c r="AO122">
        <f>AM122*AN122</f>
        <v>0.84</v>
      </c>
      <c r="AP122">
        <v>15</v>
      </c>
      <c r="AQ122">
        <v>2</v>
      </c>
      <c r="AR122" s="2">
        <f>AN122/3</f>
        <v>0.39999999999999997</v>
      </c>
    </row>
    <row r="123" spans="12:56" x14ac:dyDescent="0.25">
      <c r="L123" t="s">
        <v>239</v>
      </c>
      <c r="M123" t="s">
        <v>108</v>
      </c>
      <c r="N123" t="s">
        <v>222</v>
      </c>
      <c r="O123" t="s">
        <v>68</v>
      </c>
      <c r="P123" t="s">
        <v>68</v>
      </c>
      <c r="Q123">
        <v>12</v>
      </c>
      <c r="R123">
        <v>3</v>
      </c>
      <c r="S123">
        <v>0.25</v>
      </c>
      <c r="T123">
        <v>1</v>
      </c>
      <c r="U123">
        <v>3</v>
      </c>
      <c r="V123">
        <v>0.5</v>
      </c>
      <c r="AM123" t="s">
        <v>109</v>
      </c>
      <c r="AO123">
        <f>SUM(AO116:AO122)</f>
        <v>6.04</v>
      </c>
    </row>
    <row r="124" spans="12:56" x14ac:dyDescent="0.25">
      <c r="O124" t="s">
        <v>109</v>
      </c>
      <c r="Q124">
        <f>SUM(Q118:Q123)</f>
        <v>12</v>
      </c>
      <c r="AJ124" t="s">
        <v>343</v>
      </c>
      <c r="AK124" t="s">
        <v>156</v>
      </c>
      <c r="AL124" t="s">
        <v>157</v>
      </c>
      <c r="AM124" t="s">
        <v>68</v>
      </c>
      <c r="AN124" t="s">
        <v>68</v>
      </c>
      <c r="AO124">
        <v>0</v>
      </c>
      <c r="AP124">
        <v>5</v>
      </c>
      <c r="AQ124">
        <v>0.5</v>
      </c>
      <c r="AR124">
        <v>1</v>
      </c>
      <c r="AU124" t="s">
        <v>343</v>
      </c>
      <c r="AV124" t="s">
        <v>156</v>
      </c>
      <c r="AW124" t="s">
        <v>157</v>
      </c>
      <c r="AX124" t="s">
        <v>68</v>
      </c>
      <c r="AY124" t="s">
        <v>68</v>
      </c>
      <c r="AZ124">
        <v>1.5</v>
      </c>
      <c r="BA124">
        <v>10</v>
      </c>
      <c r="BB124">
        <v>1</v>
      </c>
    </row>
    <row r="125" spans="12:56" x14ac:dyDescent="0.25">
      <c r="O125" t="s">
        <v>110</v>
      </c>
      <c r="Q125">
        <f>Q$25+Q$29+Q103+Q111+Q116+Q124</f>
        <v>66.11</v>
      </c>
      <c r="AJ125" t="s">
        <v>344</v>
      </c>
      <c r="AK125" t="s">
        <v>331</v>
      </c>
      <c r="AL125" t="s">
        <v>332</v>
      </c>
      <c r="AM125" t="s">
        <v>68</v>
      </c>
      <c r="AN125" t="s">
        <v>68</v>
      </c>
      <c r="AO125">
        <v>0</v>
      </c>
      <c r="AP125" t="s">
        <v>68</v>
      </c>
      <c r="AQ125" t="s">
        <v>68</v>
      </c>
      <c r="AR125">
        <v>1</v>
      </c>
      <c r="AU125" t="s">
        <v>346</v>
      </c>
      <c r="AV125" t="s">
        <v>259</v>
      </c>
      <c r="AW125" t="s">
        <v>260</v>
      </c>
      <c r="AX125" t="s">
        <v>68</v>
      </c>
      <c r="AY125" t="s">
        <v>68</v>
      </c>
      <c r="AZ125">
        <v>35</v>
      </c>
      <c r="BA125">
        <v>10</v>
      </c>
      <c r="BB125">
        <v>1</v>
      </c>
      <c r="BC125">
        <v>1</v>
      </c>
      <c r="BD125">
        <v>2</v>
      </c>
    </row>
    <row r="126" spans="12:56" x14ac:dyDescent="0.25">
      <c r="AK126" t="s">
        <v>143</v>
      </c>
      <c r="AL126" t="s">
        <v>115</v>
      </c>
      <c r="AM126">
        <v>0.25</v>
      </c>
      <c r="AN126">
        <v>1.8</v>
      </c>
      <c r="AO126">
        <f>AM126*AN126</f>
        <v>0.45</v>
      </c>
      <c r="AP126">
        <v>5</v>
      </c>
      <c r="AQ126">
        <v>0.5</v>
      </c>
      <c r="AR126" s="2">
        <f>AN126/3</f>
        <v>0.6</v>
      </c>
      <c r="AX126" t="s">
        <v>109</v>
      </c>
      <c r="AZ126">
        <f>SUM(AZ124:AZ125)</f>
        <v>36.5</v>
      </c>
    </row>
    <row r="127" spans="12:56" x14ac:dyDescent="0.25">
      <c r="AJ127" t="s">
        <v>345</v>
      </c>
      <c r="AK127" t="s">
        <v>259</v>
      </c>
      <c r="AL127" t="s">
        <v>260</v>
      </c>
      <c r="AM127" t="s">
        <v>68</v>
      </c>
      <c r="AN127" t="s">
        <v>68</v>
      </c>
      <c r="AO127">
        <v>36</v>
      </c>
      <c r="AP127">
        <v>5</v>
      </c>
      <c r="AQ127">
        <v>0.55000000000000004</v>
      </c>
      <c r="AR127">
        <v>1</v>
      </c>
      <c r="AS127">
        <v>-9</v>
      </c>
      <c r="AX127" t="s">
        <v>110</v>
      </c>
      <c r="AZ127">
        <f>AO$19+AO$21+AO$26+AO$29+AO$31+AO$123+AZ126</f>
        <v>94.77000000000001</v>
      </c>
    </row>
    <row r="128" spans="12:56" x14ac:dyDescent="0.25">
      <c r="AM128" t="s">
        <v>109</v>
      </c>
      <c r="AO128">
        <f>SUM(AO124:AO127)</f>
        <v>36.450000000000003</v>
      </c>
    </row>
    <row r="129" spans="39:41" x14ac:dyDescent="0.25">
      <c r="AM129" t="s">
        <v>110</v>
      </c>
      <c r="AO129">
        <f>AO$19+AO$21+AO$26+AO$29+AO$31+AO$123+AO128</f>
        <v>94.72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Sverker</dc:creator>
  <cp:lastModifiedBy>Sverker</cp:lastModifiedBy>
  <dcterms:created xsi:type="dcterms:W3CDTF">2015-04-09T19:53:50Z</dcterms:created>
  <dcterms:modified xsi:type="dcterms:W3CDTF">2015-08-10T21:24:16Z</dcterms:modified>
</cp:coreProperties>
</file>