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rss\Desktop\"/>
    </mc:Choice>
  </mc:AlternateContent>
  <bookViews>
    <workbookView xWindow="0" yWindow="0" windowWidth="21576" windowHeight="8532"/>
  </bookViews>
  <sheets>
    <sheet name="Blad1" sheetId="1" r:id="rId1"/>
    <sheet name="Blad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7" i="1" l="1"/>
  <c r="K72" i="1"/>
  <c r="K71" i="1"/>
  <c r="M70" i="1"/>
  <c r="K69" i="1"/>
  <c r="M68" i="1"/>
  <c r="R132" i="1" l="1"/>
  <c r="G134" i="2" l="1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1" i="2"/>
  <c r="G110" i="2"/>
  <c r="G135" i="2" s="1"/>
  <c r="K100" i="2"/>
  <c r="G100" i="2"/>
  <c r="G99" i="2"/>
  <c r="J99" i="2" s="1"/>
  <c r="K99" i="2" s="1"/>
  <c r="K98" i="2"/>
  <c r="J98" i="2"/>
  <c r="G98" i="2"/>
  <c r="J97" i="2"/>
  <c r="K97" i="2" s="1"/>
  <c r="G97" i="2"/>
  <c r="J96" i="2"/>
  <c r="K96" i="2" s="1"/>
  <c r="G96" i="2"/>
  <c r="K95" i="2"/>
  <c r="J95" i="2"/>
  <c r="G95" i="2"/>
  <c r="G94" i="2"/>
  <c r="J94" i="2" s="1"/>
  <c r="K94" i="2" s="1"/>
  <c r="K93" i="2"/>
  <c r="J93" i="2"/>
  <c r="G93" i="2"/>
  <c r="G92" i="2"/>
  <c r="J92" i="2" s="1"/>
  <c r="K92" i="2" s="1"/>
  <c r="G91" i="2"/>
  <c r="J91" i="2" s="1"/>
  <c r="K91" i="2" s="1"/>
  <c r="K90" i="2"/>
  <c r="J90" i="2"/>
  <c r="G90" i="2"/>
  <c r="J89" i="2"/>
  <c r="K89" i="2" s="1"/>
  <c r="G89" i="2"/>
  <c r="J88" i="2"/>
  <c r="K88" i="2" s="1"/>
  <c r="G88" i="2"/>
  <c r="K87" i="2"/>
  <c r="J87" i="2"/>
  <c r="G87" i="2"/>
  <c r="G86" i="2"/>
  <c r="J86" i="2" s="1"/>
  <c r="K86" i="2" s="1"/>
  <c r="K85" i="2"/>
  <c r="J85" i="2"/>
  <c r="G85" i="2"/>
  <c r="G84" i="2"/>
  <c r="J84" i="2" s="1"/>
  <c r="K84" i="2" s="1"/>
  <c r="G83" i="2"/>
  <c r="J83" i="2" s="1"/>
  <c r="K83" i="2" s="1"/>
  <c r="K82" i="2"/>
  <c r="J82" i="2"/>
  <c r="G82" i="2"/>
  <c r="J81" i="2"/>
  <c r="K81" i="2" s="1"/>
  <c r="G81" i="2"/>
  <c r="J80" i="2"/>
  <c r="K80" i="2" s="1"/>
  <c r="G80" i="2"/>
  <c r="K79" i="2"/>
  <c r="J79" i="2"/>
  <c r="G79" i="2"/>
  <c r="G78" i="2"/>
  <c r="J78" i="2" s="1"/>
  <c r="K78" i="2" s="1"/>
  <c r="K77" i="2"/>
  <c r="J77" i="2"/>
  <c r="G77" i="2"/>
  <c r="G76" i="2"/>
  <c r="J76" i="2" s="1"/>
  <c r="K76" i="2" s="1"/>
  <c r="G75" i="2"/>
  <c r="J75" i="2" s="1"/>
  <c r="K75" i="2" s="1"/>
  <c r="K74" i="2"/>
  <c r="J74" i="2"/>
  <c r="G74" i="2"/>
  <c r="J73" i="2"/>
  <c r="K73" i="2" s="1"/>
  <c r="G73" i="2"/>
  <c r="G72" i="2"/>
  <c r="J72" i="2" s="1"/>
  <c r="K72" i="2" s="1"/>
  <c r="K71" i="2"/>
  <c r="J71" i="2"/>
  <c r="G71" i="2"/>
  <c r="G70" i="2"/>
  <c r="J70" i="2" s="1"/>
  <c r="K70" i="2" s="1"/>
  <c r="J69" i="2"/>
  <c r="K69" i="2" s="1"/>
  <c r="G69" i="2"/>
  <c r="G68" i="2"/>
  <c r="J68" i="2" s="1"/>
  <c r="K68" i="2" s="1"/>
  <c r="G67" i="2"/>
  <c r="J67" i="2" s="1"/>
  <c r="K67" i="2" s="1"/>
  <c r="K66" i="2"/>
  <c r="J66" i="2"/>
  <c r="G66" i="2"/>
  <c r="J65" i="2"/>
  <c r="K65" i="2" s="1"/>
  <c r="G65" i="2"/>
  <c r="G64" i="2"/>
  <c r="J64" i="2" s="1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57" i="2" s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16" i="1"/>
  <c r="T37" i="1"/>
  <c r="T19" i="1"/>
  <c r="T115" i="1"/>
  <c r="M59" i="1"/>
  <c r="M60" i="1"/>
  <c r="M62" i="1"/>
  <c r="M63" i="1"/>
  <c r="K63" i="1"/>
  <c r="K66" i="1"/>
  <c r="K67" i="1"/>
  <c r="K77" i="1"/>
  <c r="K107" i="1"/>
  <c r="K105" i="1"/>
  <c r="K106" i="1"/>
  <c r="K98" i="1"/>
  <c r="K99" i="1"/>
  <c r="K100" i="1"/>
  <c r="K101" i="1"/>
  <c r="K103" i="1"/>
  <c r="K91" i="1"/>
  <c r="K92" i="1"/>
  <c r="K93" i="1"/>
  <c r="K89" i="1"/>
  <c r="K95" i="1"/>
  <c r="K96" i="1"/>
  <c r="K76" i="1"/>
  <c r="K82" i="1"/>
  <c r="K59" i="1"/>
  <c r="K60" i="1"/>
  <c r="K55" i="1"/>
  <c r="K56" i="1"/>
  <c r="T140" i="1" l="1"/>
  <c r="J135" i="2"/>
  <c r="J101" i="2"/>
  <c r="K64" i="2"/>
  <c r="K101" i="2" s="1"/>
  <c r="G59" i="2"/>
  <c r="G58" i="2"/>
  <c r="G101" i="2"/>
  <c r="R140" i="1"/>
  <c r="K50" i="1"/>
  <c r="K51" i="1"/>
  <c r="K52" i="1"/>
  <c r="K47" i="1"/>
  <c r="K45" i="1"/>
  <c r="K40" i="1"/>
  <c r="K41" i="1"/>
  <c r="K42" i="1"/>
  <c r="K43" i="1"/>
  <c r="K35" i="1"/>
  <c r="K34" i="1"/>
  <c r="K32" i="1"/>
  <c r="K31" i="1"/>
  <c r="K29" i="1"/>
  <c r="K28" i="1"/>
  <c r="K27" i="1"/>
  <c r="K26" i="1"/>
  <c r="K25" i="1"/>
  <c r="K22" i="1"/>
  <c r="K94" i="1"/>
  <c r="K19" i="1"/>
  <c r="K138" i="1" l="1"/>
  <c r="M21" i="1"/>
  <c r="M24" i="1"/>
  <c r="M30" i="1"/>
  <c r="M33" i="1"/>
  <c r="M36" i="1"/>
  <c r="M37" i="1"/>
  <c r="M39" i="1"/>
  <c r="M44" i="1"/>
  <c r="M46" i="1"/>
  <c r="M49" i="1"/>
  <c r="M54" i="1"/>
  <c r="M58" i="1"/>
  <c r="M64" i="1"/>
  <c r="M75" i="1"/>
  <c r="M78" i="1"/>
  <c r="M86" i="1"/>
  <c r="M88" i="1"/>
  <c r="M90" i="1"/>
  <c r="M94" i="1"/>
  <c r="M97" i="1"/>
  <c r="M102" i="1"/>
  <c r="M104" i="1"/>
  <c r="M81" i="1"/>
  <c r="M19" i="1"/>
  <c r="K139" i="1" l="1"/>
  <c r="K140" i="1" s="1"/>
  <c r="M138" i="1"/>
  <c r="M140" i="1" s="1"/>
</calcChain>
</file>

<file path=xl/sharedStrings.xml><?xml version="1.0" encoding="utf-8"?>
<sst xmlns="http://schemas.openxmlformats.org/spreadsheetml/2006/main" count="376" uniqueCount="196">
  <si>
    <t>PRIS</t>
  </si>
  <si>
    <t>a PRIS</t>
  </si>
  <si>
    <t>VARA</t>
  </si>
  <si>
    <t>Makadam</t>
  </si>
  <si>
    <t>Cellplast 100</t>
  </si>
  <si>
    <t>Mängd</t>
  </si>
  <si>
    <t>Spill</t>
  </si>
  <si>
    <t>Cellplast 50</t>
  </si>
  <si>
    <t>Betong</t>
  </si>
  <si>
    <t>Armerinsnät 5150</t>
  </si>
  <si>
    <t>Armeringsstål12</t>
  </si>
  <si>
    <t>Najning</t>
  </si>
  <si>
    <t>Distanser</t>
  </si>
  <si>
    <t>Material stödform 45x95</t>
  </si>
  <si>
    <t>Elrör</t>
  </si>
  <si>
    <t>Viknkeljärn port</t>
  </si>
  <si>
    <t>Slodor</t>
  </si>
  <si>
    <t>Laser</t>
  </si>
  <si>
    <t>Snöre</t>
  </si>
  <si>
    <t>Verktyg</t>
  </si>
  <si>
    <t>Vibrostavar</t>
  </si>
  <si>
    <t>Material utsättning</t>
  </si>
  <si>
    <t>Skyfflar</t>
  </si>
  <si>
    <t>Krattor</t>
  </si>
  <si>
    <t>Byglar 10</t>
  </si>
  <si>
    <t>45x170</t>
  </si>
  <si>
    <t>45x95</t>
  </si>
  <si>
    <t>Kompressor</t>
  </si>
  <si>
    <t>Spikpistoler</t>
  </si>
  <si>
    <t>Byggsåg</t>
  </si>
  <si>
    <t>Gersåg</t>
  </si>
  <si>
    <t>22x120</t>
  </si>
  <si>
    <t>22x200</t>
  </si>
  <si>
    <t>Råspont 17x95</t>
  </si>
  <si>
    <t>45x45</t>
  </si>
  <si>
    <t>Råplan 22x95</t>
  </si>
  <si>
    <t>45x70</t>
  </si>
  <si>
    <t>28x70</t>
  </si>
  <si>
    <t>22x95</t>
  </si>
  <si>
    <t>45x120 5,4m</t>
  </si>
  <si>
    <t>45x195 5,4m</t>
  </si>
  <si>
    <t>28x120 (brädgång)</t>
  </si>
  <si>
    <t>Minerallull 120mm</t>
  </si>
  <si>
    <t>Mineralull 95mm</t>
  </si>
  <si>
    <t>Lösull 250m2 ink sprut</t>
  </si>
  <si>
    <t>Byggfolie 0,2</t>
  </si>
  <si>
    <t>Trampsäker</t>
  </si>
  <si>
    <t>trp 45</t>
  </si>
  <si>
    <t>Nockplåt</t>
  </si>
  <si>
    <t>vindskiveplåt</t>
  </si>
  <si>
    <t>fotplåt</t>
  </si>
  <si>
    <t>Nocktätning</t>
  </si>
  <si>
    <t>Takavvattning</t>
  </si>
  <si>
    <t>Hakiställning</t>
  </si>
  <si>
    <t>Saxlift</t>
  </si>
  <si>
    <t>gipsvagga</t>
  </si>
  <si>
    <t>gipslyft</t>
  </si>
  <si>
    <t>Sylltätning</t>
  </si>
  <si>
    <t>Fibercementskiva</t>
  </si>
  <si>
    <t>gips GN13</t>
  </si>
  <si>
    <t>Masonite olje 3,2</t>
  </si>
  <si>
    <t>Fönster 10x13 ink smyg</t>
  </si>
  <si>
    <t>Innerdörrar</t>
  </si>
  <si>
    <t>Ytterdörr</t>
  </si>
  <si>
    <t>Port 12000x2600</t>
  </si>
  <si>
    <t>Smygar o foder</t>
  </si>
  <si>
    <t>Hörnlist</t>
  </si>
  <si>
    <t xml:space="preserve">Ytskikt Våtrum UE  </t>
  </si>
  <si>
    <t>22x120 finns grundad</t>
  </si>
  <si>
    <t>22x95 finns grundad</t>
  </si>
  <si>
    <t>22x145 finns grundad</t>
  </si>
  <si>
    <t>22x170 finns grundad</t>
  </si>
  <si>
    <t>Spik mm 2%</t>
  </si>
  <si>
    <t>SUMMA</t>
  </si>
  <si>
    <t>MOMENT</t>
  </si>
  <si>
    <t>KOD</t>
  </si>
  <si>
    <t>Antal</t>
  </si>
  <si>
    <t>ANTAL</t>
  </si>
  <si>
    <t xml:space="preserve"> a` TID h</t>
  </si>
  <si>
    <t>Isolerning undergrund</t>
  </si>
  <si>
    <t>Armering</t>
  </si>
  <si>
    <t>Stödform</t>
  </si>
  <si>
    <t>m2</t>
  </si>
  <si>
    <t>m</t>
  </si>
  <si>
    <t>TID UE</t>
  </si>
  <si>
    <t>Gjutning/Glättning/Rengöring</t>
  </si>
  <si>
    <t>Rivning Form</t>
  </si>
  <si>
    <t>Återfyllning</t>
  </si>
  <si>
    <t>Kompletterin Yttertak</t>
  </si>
  <si>
    <t>Inbrädning Takutskott</t>
  </si>
  <si>
    <t>Masonite + 45x70</t>
  </si>
  <si>
    <t>Montering plåtbeslag</t>
  </si>
  <si>
    <t>Takavattning</t>
  </si>
  <si>
    <t xml:space="preserve"> h metod</t>
  </si>
  <si>
    <t>Faktor</t>
  </si>
  <si>
    <t>h DRIFT</t>
  </si>
  <si>
    <t>Takplåtläggning</t>
  </si>
  <si>
    <t>Stomkompletering utv</t>
  </si>
  <si>
    <t>Brädfodring</t>
  </si>
  <si>
    <t>Vindskyddsskiva</t>
  </si>
  <si>
    <t>Fönster/dörrar</t>
  </si>
  <si>
    <t>Inv gips vägg</t>
  </si>
  <si>
    <t>Inv gips tak</t>
  </si>
  <si>
    <t>Stomme resning</t>
  </si>
  <si>
    <t>Komplettering innertak</t>
  </si>
  <si>
    <t>Takstolar</t>
  </si>
  <si>
    <t>Utsättning</t>
  </si>
  <si>
    <t>Utv komplettering</t>
  </si>
  <si>
    <t>Brädgång</t>
  </si>
  <si>
    <t>Lister mm</t>
  </si>
  <si>
    <t>st</t>
  </si>
  <si>
    <t>Dagar</t>
  </si>
  <si>
    <t>Hyra</t>
  </si>
  <si>
    <t>Kostnad</t>
  </si>
  <si>
    <t>SUMMA TIMMAR</t>
  </si>
  <si>
    <t>Avfall</t>
  </si>
  <si>
    <t>Kalenderdagar</t>
  </si>
  <si>
    <t>Undergrund fyll</t>
  </si>
  <si>
    <t>Isolering vägg</t>
  </si>
  <si>
    <t>Ställning UE</t>
  </si>
  <si>
    <t>Material</t>
  </si>
  <si>
    <t>Yrkesarbetare</t>
  </si>
  <si>
    <t>Maskiner</t>
  </si>
  <si>
    <t>Underentreprenad</t>
  </si>
  <si>
    <t>Aktivitet/Material/Arbete</t>
  </si>
  <si>
    <t>Enh</t>
  </si>
  <si>
    <t>Åtg.</t>
  </si>
  <si>
    <t>tal</t>
  </si>
  <si>
    <t>Á-pris</t>
  </si>
  <si>
    <t>Belopp</t>
  </si>
  <si>
    <t>Enh-tid</t>
  </si>
  <si>
    <t>Timmar</t>
  </si>
  <si>
    <t>Typ</t>
  </si>
  <si>
    <t>Kr/Tim</t>
  </si>
  <si>
    <t>Enhets</t>
  </si>
  <si>
    <t>tid</t>
  </si>
  <si>
    <t>Tim-mar</t>
  </si>
  <si>
    <t>Enhets-</t>
  </si>
  <si>
    <t>pris</t>
  </si>
  <si>
    <t>m3</t>
  </si>
  <si>
    <t>22x95 grundad</t>
  </si>
  <si>
    <t>22x145  grundad</t>
  </si>
  <si>
    <t>22x170 grundad</t>
  </si>
  <si>
    <t>Matreal utsättning</t>
  </si>
  <si>
    <t>Avfall UE</t>
  </si>
  <si>
    <t>Förbrukningsmatr 2%</t>
  </si>
  <si>
    <t>Timlön</t>
  </si>
  <si>
    <t>SUMMA:</t>
  </si>
  <si>
    <t>Vibroplattor</t>
  </si>
  <si>
    <t>Glättningsmaskin</t>
  </si>
  <si>
    <t>S:A HYRA</t>
  </si>
  <si>
    <t>S:A UE</t>
  </si>
  <si>
    <t>Bodar</t>
  </si>
  <si>
    <t>Anpassning port</t>
  </si>
  <si>
    <t>Sign</t>
  </si>
  <si>
    <t>Notering</t>
  </si>
  <si>
    <t>Redovisning</t>
  </si>
  <si>
    <t>78 rumskomplettering</t>
  </si>
  <si>
    <t>1 Markförstärkning</t>
  </si>
  <si>
    <t>12 Undergrund fyll</t>
  </si>
  <si>
    <t>2 PLATTA PÅ MARK</t>
  </si>
  <si>
    <t>27 Isolerning undergrund</t>
  </si>
  <si>
    <t>27 Armering</t>
  </si>
  <si>
    <t>27 Stödform</t>
  </si>
  <si>
    <t>27 Gjutning/Glättning/Rengöring</t>
  </si>
  <si>
    <t>27 Rivning Form</t>
  </si>
  <si>
    <t>22 Återfyllning</t>
  </si>
  <si>
    <t>3 VÄGGAR</t>
  </si>
  <si>
    <t>32 Stomme resning</t>
  </si>
  <si>
    <t>38 Vindskyddsskiva</t>
  </si>
  <si>
    <t>38 Stomkompletering utv</t>
  </si>
  <si>
    <t>5 FASADEBELKÄDNAD</t>
  </si>
  <si>
    <t>53 Brädfodring</t>
  </si>
  <si>
    <t>6 STOMKOMPLETTERIN</t>
  </si>
  <si>
    <t>55 Fönster/dörrar</t>
  </si>
  <si>
    <t>7 INV YTSKIKT</t>
  </si>
  <si>
    <t>73 Inv gips vägg</t>
  </si>
  <si>
    <t>74 Inv gips tak</t>
  </si>
  <si>
    <t>63 Isolering vägg</t>
  </si>
  <si>
    <t>60 Brädgång</t>
  </si>
  <si>
    <t>68 Utv komplettering</t>
  </si>
  <si>
    <t>65 Inv komplettering</t>
  </si>
  <si>
    <t>65 Innerdörrar</t>
  </si>
  <si>
    <t>64 Komplettering innertak</t>
  </si>
  <si>
    <t>4 YTTERTAK</t>
  </si>
  <si>
    <t>43 Takplåtläggning</t>
  </si>
  <si>
    <t>42 Kompletterin Yttertak</t>
  </si>
  <si>
    <t>44 Inbrädning Takutskott</t>
  </si>
  <si>
    <t>43 Masonite + 45x70</t>
  </si>
  <si>
    <t>49 Montering plåtbeslag</t>
  </si>
  <si>
    <t>49 Takavattning</t>
  </si>
  <si>
    <t>41 Takstolar</t>
  </si>
  <si>
    <t>Lösull 250m2 ink sprut UE</t>
  </si>
  <si>
    <t>EL UE</t>
  </si>
  <si>
    <t>VS UE</t>
  </si>
  <si>
    <t>MARK 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</si>
</sst>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kr&quot;_-;\-* #,##0.00\ &quot;kr&quot;_-;_-* &quot;-&quot;??\ &quot;kr&quot;_-;_-@_-"/>
    <numFmt numFmtId="164" formatCode="0.0"/>
    <numFmt numFmtId="165" formatCode="#,##0.00\ &quot;kr&quot;"/>
    <numFmt numFmtId="166" formatCode="_-* #,##0\ &quot;kr&quot;_-;\-* #,##0\ &quot;kr&quot;_-;_-* &quot;-&quot;??\ &quot;kr&quot;_-;_-@_-"/>
    <numFmt numFmtId="167" formatCode="#,##0\ &quot;kr&quot;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0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165" fontId="2" fillId="2" borderId="0" xfId="0" applyNumberFormat="1" applyFont="1" applyFill="1" applyAlignment="1">
      <alignment horizontal="right"/>
    </xf>
    <xf numFmtId="44" fontId="0" fillId="2" borderId="0" xfId="0" applyNumberFormat="1" applyFont="1" applyFill="1"/>
    <xf numFmtId="0" fontId="0" fillId="2" borderId="0" xfId="0" applyFill="1"/>
    <xf numFmtId="165" fontId="0" fillId="2" borderId="0" xfId="0" applyNumberFormat="1" applyFill="1"/>
    <xf numFmtId="0" fontId="1" fillId="2" borderId="0" xfId="0" applyFont="1" applyFill="1"/>
    <xf numFmtId="0" fontId="0" fillId="3" borderId="0" xfId="0" applyFill="1"/>
    <xf numFmtId="0" fontId="1" fillId="3" borderId="0" xfId="0" applyFont="1" applyFill="1"/>
    <xf numFmtId="165" fontId="2" fillId="2" borderId="0" xfId="0" applyNumberFormat="1" applyFont="1" applyFill="1"/>
    <xf numFmtId="0" fontId="4" fillId="0" borderId="4" xfId="0" applyFont="1" applyBorder="1" applyAlignment="1">
      <alignment horizontal="center" vertical="center" wrapText="1"/>
    </xf>
    <xf numFmtId="0" fontId="0" fillId="0" borderId="0" xfId="0" applyFill="1"/>
    <xf numFmtId="0" fontId="5" fillId="0" borderId="6" xfId="0" applyFont="1" applyFill="1" applyBorder="1"/>
    <xf numFmtId="165" fontId="5" fillId="0" borderId="6" xfId="0" applyNumberFormat="1" applyFont="1" applyFill="1" applyBorder="1"/>
    <xf numFmtId="0" fontId="5" fillId="0" borderId="6" xfId="0" applyNumberFormat="1" applyFont="1" applyFill="1" applyBorder="1"/>
    <xf numFmtId="165" fontId="5" fillId="0" borderId="6" xfId="0" applyNumberFormat="1" applyFont="1" applyBorder="1"/>
    <xf numFmtId="0" fontId="2" fillId="0" borderId="0" xfId="0" applyFont="1"/>
    <xf numFmtId="0" fontId="6" fillId="0" borderId="6" xfId="0" applyFont="1" applyFill="1" applyBorder="1"/>
    <xf numFmtId="0" fontId="6" fillId="2" borderId="6" xfId="0" applyFont="1" applyFill="1" applyBorder="1"/>
    <xf numFmtId="0" fontId="5" fillId="2" borderId="6" xfId="0" applyFont="1" applyFill="1" applyBorder="1"/>
    <xf numFmtId="165" fontId="5" fillId="2" borderId="6" xfId="0" applyNumberFormat="1" applyFont="1" applyFill="1" applyBorder="1"/>
    <xf numFmtId="165" fontId="6" fillId="2" borderId="6" xfId="0" applyNumberFormat="1" applyFont="1" applyFill="1" applyBorder="1"/>
    <xf numFmtId="0" fontId="5" fillId="0" borderId="0" xfId="0" applyFont="1" applyFill="1" applyBorder="1"/>
    <xf numFmtId="0" fontId="6" fillId="0" borderId="0" xfId="0" applyFont="1"/>
    <xf numFmtId="167" fontId="6" fillId="0" borderId="0" xfId="0" applyNumberFormat="1" applyFont="1"/>
    <xf numFmtId="167" fontId="6" fillId="2" borderId="0" xfId="0" applyNumberFormat="1" applyFont="1" applyFill="1"/>
    <xf numFmtId="0" fontId="1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2" fillId="0" borderId="0" xfId="0" applyFont="1" applyFill="1"/>
    <xf numFmtId="0" fontId="5" fillId="4" borderId="6" xfId="0" applyFont="1" applyFill="1" applyBorder="1"/>
    <xf numFmtId="165" fontId="5" fillId="4" borderId="6" xfId="0" applyNumberFormat="1" applyFont="1" applyFill="1" applyBorder="1"/>
    <xf numFmtId="167" fontId="5" fillId="4" borderId="6" xfId="0" applyNumberFormat="1" applyFont="1" applyFill="1" applyBorder="1"/>
    <xf numFmtId="0" fontId="6" fillId="4" borderId="0" xfId="0" applyFont="1" applyFill="1"/>
    <xf numFmtId="167" fontId="6" fillId="4" borderId="0" xfId="0" applyNumberFormat="1" applyFont="1" applyFill="1"/>
    <xf numFmtId="165" fontId="5" fillId="5" borderId="6" xfId="0" applyNumberFormat="1" applyFont="1" applyFill="1" applyBorder="1"/>
    <xf numFmtId="167" fontId="6" fillId="5" borderId="0" xfId="0" applyNumberFormat="1" applyFont="1" applyFill="1"/>
    <xf numFmtId="0" fontId="5" fillId="5" borderId="6" xfId="0" applyFont="1" applyFill="1" applyBorder="1"/>
    <xf numFmtId="0" fontId="5" fillId="4" borderId="6" xfId="0" applyNumberFormat="1" applyFont="1" applyFill="1" applyBorder="1"/>
    <xf numFmtId="0" fontId="6" fillId="0" borderId="6" xfId="0" applyFont="1" applyFill="1" applyBorder="1" applyAlignment="1">
      <alignment vertical="center" wrapText="1"/>
    </xf>
    <xf numFmtId="165" fontId="6" fillId="0" borderId="6" xfId="0" applyNumberFormat="1" applyFont="1" applyFill="1" applyBorder="1" applyAlignment="1">
      <alignment vertical="center" wrapText="1"/>
    </xf>
    <xf numFmtId="1" fontId="6" fillId="0" borderId="6" xfId="0" applyNumberFormat="1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165" fontId="5" fillId="5" borderId="6" xfId="0" applyNumberFormat="1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165" fontId="6" fillId="2" borderId="6" xfId="0" applyNumberFormat="1" applyFont="1" applyFill="1" applyBorder="1" applyAlignment="1">
      <alignment vertical="center" wrapText="1"/>
    </xf>
    <xf numFmtId="1" fontId="6" fillId="2" borderId="6" xfId="0" applyNumberFormat="1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165" fontId="5" fillId="2" borderId="6" xfId="0" applyNumberFormat="1" applyFont="1" applyFill="1" applyBorder="1" applyAlignment="1">
      <alignment vertical="center" wrapText="1"/>
    </xf>
    <xf numFmtId="1" fontId="5" fillId="2" borderId="6" xfId="0" applyNumberFormat="1" applyFont="1" applyFill="1" applyBorder="1" applyAlignment="1">
      <alignment vertical="center" wrapText="1"/>
    </xf>
    <xf numFmtId="165" fontId="5" fillId="0" borderId="6" xfId="0" applyNumberFormat="1" applyFont="1" applyFill="1" applyBorder="1" applyAlignment="1">
      <alignment vertical="center" wrapText="1"/>
    </xf>
    <xf numFmtId="1" fontId="5" fillId="0" borderId="6" xfId="0" applyNumberFormat="1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 wrapText="1"/>
    </xf>
    <xf numFmtId="165" fontId="0" fillId="0" borderId="0" xfId="0" applyNumberFormat="1" applyFont="1"/>
    <xf numFmtId="167" fontId="0" fillId="0" borderId="0" xfId="0" applyNumberFormat="1" applyFont="1"/>
    <xf numFmtId="167" fontId="0" fillId="2" borderId="0" xfId="0" applyNumberFormat="1" applyFont="1" applyFill="1" applyAlignment="1">
      <alignment horizontal="right"/>
    </xf>
    <xf numFmtId="167" fontId="0" fillId="2" borderId="0" xfId="0" applyNumberFormat="1" applyFont="1" applyFill="1"/>
    <xf numFmtId="0" fontId="0" fillId="0" borderId="0" xfId="0" applyFont="1" applyFill="1"/>
    <xf numFmtId="165" fontId="0" fillId="0" borderId="0" xfId="0" applyNumberFormat="1" applyFont="1" applyFill="1"/>
    <xf numFmtId="0" fontId="5" fillId="4" borderId="6" xfId="0" applyFont="1" applyFill="1" applyBorder="1" applyAlignment="1">
      <alignment vertical="center" wrapText="1"/>
    </xf>
    <xf numFmtId="0" fontId="5" fillId="4" borderId="6" xfId="0" applyNumberFormat="1" applyFont="1" applyFill="1" applyBorder="1" applyAlignment="1">
      <alignment vertical="center" wrapText="1"/>
    </xf>
    <xf numFmtId="167" fontId="5" fillId="4" borderId="6" xfId="0" applyNumberFormat="1" applyFont="1" applyFill="1" applyBorder="1" applyAlignment="1">
      <alignment vertical="center" wrapText="1"/>
    </xf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6" xfId="0" applyFont="1" applyBorder="1"/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6" xfId="0" applyFont="1" applyFill="1" applyBorder="1"/>
    <xf numFmtId="0" fontId="8" fillId="2" borderId="6" xfId="0" applyFont="1" applyFill="1" applyBorder="1"/>
    <xf numFmtId="0" fontId="5" fillId="5" borderId="6" xfId="0" applyNumberFormat="1" applyFont="1" applyFill="1" applyBorder="1" applyAlignment="1">
      <alignment vertical="center" wrapText="1"/>
    </xf>
    <xf numFmtId="167" fontId="5" fillId="5" borderId="6" xfId="0" applyNumberFormat="1" applyFont="1" applyFill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Z268"/>
  <sheetViews>
    <sheetView tabSelected="1" topLeftCell="D10" zoomScale="85" zoomScaleNormal="85" workbookViewId="0">
      <selection activeCell="R5" sqref="R5"/>
    </sheetView>
  </sheetViews>
  <sheetFormatPr defaultRowHeight="14.4" x14ac:dyDescent="0.3"/>
  <cols>
    <col min="5" max="5" width="36.33203125" bestFit="1" customWidth="1"/>
    <col min="6" max="6" width="10.5546875" customWidth="1"/>
    <col min="7" max="7" width="12.6640625" customWidth="1"/>
    <col min="8" max="8" width="5.44140625" customWidth="1"/>
    <col min="9" max="9" width="13" customWidth="1"/>
    <col min="10" max="10" width="13.109375" customWidth="1"/>
    <col min="11" max="11" width="16.44140625" customWidth="1"/>
    <col min="12" max="12" width="9.33203125" bestFit="1" customWidth="1"/>
    <col min="13" max="13" width="14" bestFit="1" customWidth="1"/>
    <col min="14" max="14" width="21.33203125" bestFit="1" customWidth="1"/>
    <col min="15" max="15" width="15.109375" customWidth="1"/>
    <col min="17" max="17" width="10" bestFit="1" customWidth="1"/>
    <col min="18" max="18" width="12.6640625" bestFit="1" customWidth="1"/>
    <col min="19" max="19" width="10.6640625" bestFit="1" customWidth="1"/>
    <col min="20" max="20" width="14" bestFit="1" customWidth="1"/>
  </cols>
  <sheetData>
    <row r="5" spans="1:20" ht="21" x14ac:dyDescent="0.4">
      <c r="G5" s="69"/>
      <c r="H5" s="70"/>
      <c r="I5" s="70"/>
      <c r="J5" s="70"/>
      <c r="K5" s="70"/>
      <c r="L5" s="70"/>
      <c r="M5" s="71"/>
      <c r="N5" s="72"/>
    </row>
    <row r="6" spans="1:20" ht="15.75" customHeight="1" x14ac:dyDescent="0.4">
      <c r="A6" s="2"/>
      <c r="B6" s="2"/>
      <c r="C6" s="2"/>
      <c r="D6" s="2"/>
      <c r="G6" s="69"/>
      <c r="H6" s="70"/>
      <c r="I6" s="70"/>
      <c r="J6" s="70"/>
      <c r="K6" s="70"/>
      <c r="L6" s="70"/>
      <c r="M6" s="71"/>
      <c r="N6" s="72" t="s">
        <v>154</v>
      </c>
    </row>
    <row r="7" spans="1:20" ht="15.75" customHeight="1" x14ac:dyDescent="0.4">
      <c r="G7" s="69"/>
      <c r="H7" s="69"/>
      <c r="I7" s="70"/>
      <c r="J7" s="70"/>
      <c r="K7" s="70"/>
      <c r="L7" s="70"/>
      <c r="M7" s="71"/>
      <c r="N7" s="72" t="s">
        <v>156</v>
      </c>
    </row>
    <row r="8" spans="1:20" ht="15.75" customHeight="1" x14ac:dyDescent="0.4">
      <c r="G8" s="69" t="s">
        <v>155</v>
      </c>
      <c r="H8" s="70"/>
      <c r="I8" s="70"/>
      <c r="J8" s="70"/>
      <c r="K8" s="70"/>
      <c r="L8" s="70"/>
      <c r="M8" s="71"/>
      <c r="N8" s="72"/>
    </row>
    <row r="12" spans="1:20" ht="15" thickBot="1" x14ac:dyDescent="0.35"/>
    <row r="13" spans="1:20" ht="15" thickBot="1" x14ac:dyDescent="0.35">
      <c r="E13" s="81"/>
      <c r="F13" s="82"/>
      <c r="G13" s="83"/>
      <c r="H13" s="84" t="s">
        <v>120</v>
      </c>
      <c r="I13" s="85"/>
      <c r="J13" s="85"/>
      <c r="K13" s="86"/>
      <c r="L13" s="81" t="s">
        <v>121</v>
      </c>
      <c r="M13" s="83"/>
      <c r="N13" s="81" t="s">
        <v>122</v>
      </c>
      <c r="O13" s="82"/>
      <c r="P13" s="82"/>
      <c r="Q13" s="82"/>
      <c r="R13" s="83"/>
      <c r="S13" s="81" t="s">
        <v>123</v>
      </c>
      <c r="T13" s="83"/>
    </row>
    <row r="14" spans="1:20" x14ac:dyDescent="0.3">
      <c r="E14" s="79" t="s">
        <v>124</v>
      </c>
      <c r="F14" s="79" t="s">
        <v>5</v>
      </c>
      <c r="G14" s="79" t="s">
        <v>125</v>
      </c>
      <c r="H14" s="79" t="s">
        <v>6</v>
      </c>
      <c r="I14" s="18" t="s">
        <v>126</v>
      </c>
      <c r="J14" s="79" t="s">
        <v>128</v>
      </c>
      <c r="K14" s="79" t="s">
        <v>129</v>
      </c>
      <c r="L14" s="79" t="s">
        <v>130</v>
      </c>
      <c r="M14" s="79" t="s">
        <v>131</v>
      </c>
      <c r="N14" s="79" t="s">
        <v>132</v>
      </c>
      <c r="O14" s="79" t="s">
        <v>133</v>
      </c>
      <c r="P14" s="18" t="s">
        <v>134</v>
      </c>
      <c r="Q14" s="79" t="s">
        <v>136</v>
      </c>
      <c r="R14" s="79" t="s">
        <v>129</v>
      </c>
      <c r="S14" s="18" t="s">
        <v>137</v>
      </c>
      <c r="T14" s="79" t="s">
        <v>129</v>
      </c>
    </row>
    <row r="15" spans="1:20" x14ac:dyDescent="0.3">
      <c r="E15" s="80"/>
      <c r="F15" s="80"/>
      <c r="G15" s="80"/>
      <c r="H15" s="80"/>
      <c r="I15" s="18" t="s">
        <v>127</v>
      </c>
      <c r="J15" s="80"/>
      <c r="K15" s="80"/>
      <c r="L15" s="80"/>
      <c r="M15" s="80"/>
      <c r="N15" s="80"/>
      <c r="O15" s="80"/>
      <c r="P15" s="18" t="s">
        <v>135</v>
      </c>
      <c r="Q15" s="80"/>
      <c r="R15" s="80"/>
      <c r="S15" s="18" t="s">
        <v>138</v>
      </c>
      <c r="T15" s="80"/>
    </row>
    <row r="16" spans="1:20" ht="17.399999999999999" x14ac:dyDescent="0.3">
      <c r="E16" s="74" t="s">
        <v>158</v>
      </c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</row>
    <row r="17" spans="5:20" ht="15.6" x14ac:dyDescent="0.3">
      <c r="E17" s="26" t="s">
        <v>106</v>
      </c>
      <c r="F17" s="26">
        <v>1</v>
      </c>
      <c r="G17" s="26" t="s">
        <v>110</v>
      </c>
      <c r="H17" s="51"/>
      <c r="I17" s="51"/>
      <c r="J17" s="52"/>
      <c r="K17" s="52"/>
      <c r="L17" s="26">
        <v>8</v>
      </c>
      <c r="M17" s="53">
        <f t="shared" ref="M17" si="0">L17*F17*1.2</f>
        <v>9.6</v>
      </c>
      <c r="N17" s="73"/>
      <c r="O17" s="73"/>
      <c r="P17" s="73"/>
      <c r="Q17" s="73"/>
      <c r="R17" s="73"/>
      <c r="S17" s="73"/>
      <c r="T17" s="73"/>
    </row>
    <row r="18" spans="5:20" ht="15.6" x14ac:dyDescent="0.3">
      <c r="E18" s="27" t="s">
        <v>143</v>
      </c>
      <c r="F18" s="27">
        <v>1</v>
      </c>
      <c r="G18" s="27" t="s">
        <v>110</v>
      </c>
      <c r="H18" s="54"/>
      <c r="I18" s="54"/>
      <c r="J18" s="55"/>
      <c r="K18" s="55">
        <v>1200</v>
      </c>
      <c r="L18" s="27"/>
      <c r="M18" s="56"/>
      <c r="N18" s="73"/>
      <c r="O18" s="73"/>
      <c r="P18" s="73"/>
      <c r="Q18" s="73"/>
      <c r="R18" s="73"/>
      <c r="S18" s="73"/>
      <c r="T18" s="73"/>
    </row>
    <row r="19" spans="5:20" ht="15.6" x14ac:dyDescent="0.3">
      <c r="E19" s="25" t="s">
        <v>159</v>
      </c>
      <c r="F19" s="25">
        <v>80</v>
      </c>
      <c r="G19" s="25" t="s">
        <v>139</v>
      </c>
      <c r="H19" s="25"/>
      <c r="I19" s="46">
        <v>1.2</v>
      </c>
      <c r="J19" s="47">
        <v>280</v>
      </c>
      <c r="K19" s="47">
        <f>I19*J19*F19</f>
        <v>26880</v>
      </c>
      <c r="L19" s="25">
        <v>0.93</v>
      </c>
      <c r="M19" s="48">
        <f>L19*F19*1.2</f>
        <v>89.28</v>
      </c>
      <c r="N19" s="49"/>
      <c r="O19" s="49"/>
      <c r="P19" s="49"/>
      <c r="Q19" s="49"/>
      <c r="R19" s="49"/>
      <c r="S19" s="50">
        <v>185</v>
      </c>
      <c r="T19" s="50">
        <f>S19*F19</f>
        <v>14800</v>
      </c>
    </row>
    <row r="20" spans="5:20" ht="17.399999999999999" x14ac:dyDescent="0.3">
      <c r="E20" s="75" t="s">
        <v>160</v>
      </c>
      <c r="F20" s="25"/>
      <c r="G20" s="25"/>
      <c r="H20" s="25"/>
      <c r="I20" s="46"/>
      <c r="J20" s="47"/>
      <c r="K20" s="47"/>
      <c r="L20" s="25"/>
      <c r="M20" s="48"/>
      <c r="N20" s="49"/>
      <c r="O20" s="49"/>
      <c r="P20" s="49"/>
      <c r="Q20" s="49"/>
      <c r="R20" s="49"/>
      <c r="S20" s="50"/>
      <c r="T20" s="50"/>
    </row>
    <row r="21" spans="5:20" ht="15.6" x14ac:dyDescent="0.3">
      <c r="E21" s="26" t="s">
        <v>161</v>
      </c>
      <c r="F21" s="27">
        <v>288</v>
      </c>
      <c r="G21" s="26" t="s">
        <v>82</v>
      </c>
      <c r="H21" s="51"/>
      <c r="I21" s="51"/>
      <c r="J21" s="52"/>
      <c r="K21" s="52"/>
      <c r="L21" s="26">
        <v>0.15</v>
      </c>
      <c r="M21" s="53">
        <f t="shared" ref="M21:M104" si="1">L21*F21*1.2</f>
        <v>51.839999999999996</v>
      </c>
      <c r="N21" s="54"/>
      <c r="O21" s="54"/>
      <c r="P21" s="54"/>
      <c r="Q21" s="54"/>
      <c r="R21" s="54"/>
      <c r="S21" s="55"/>
      <c r="T21" s="55"/>
    </row>
    <row r="22" spans="5:20" ht="15.6" x14ac:dyDescent="0.3">
      <c r="E22" s="27" t="s">
        <v>4</v>
      </c>
      <c r="F22" s="27">
        <v>250</v>
      </c>
      <c r="G22" s="27" t="s">
        <v>82</v>
      </c>
      <c r="H22" s="54"/>
      <c r="I22" s="54">
        <v>1.1000000000000001</v>
      </c>
      <c r="J22" s="55">
        <v>40</v>
      </c>
      <c r="K22" s="55">
        <f t="shared" ref="K22:K107" si="2">I22*J22*F22</f>
        <v>11000</v>
      </c>
      <c r="L22" s="27"/>
      <c r="M22" s="56"/>
      <c r="N22" s="54"/>
      <c r="O22" s="54"/>
      <c r="P22" s="54"/>
      <c r="Q22" s="54"/>
      <c r="R22" s="54"/>
      <c r="S22" s="55"/>
      <c r="T22" s="55"/>
    </row>
    <row r="23" spans="5:20" ht="15.6" x14ac:dyDescent="0.3">
      <c r="E23" s="27" t="s">
        <v>7</v>
      </c>
      <c r="F23" s="27">
        <v>38.4</v>
      </c>
      <c r="G23" s="27" t="s">
        <v>82</v>
      </c>
      <c r="H23" s="54"/>
      <c r="I23" s="54">
        <v>1.1000000000000001</v>
      </c>
      <c r="J23" s="55">
        <v>20</v>
      </c>
      <c r="K23" s="55"/>
      <c r="L23" s="27"/>
      <c r="M23" s="56"/>
      <c r="N23" s="54"/>
      <c r="O23" s="54"/>
      <c r="P23" s="54"/>
      <c r="Q23" s="54"/>
      <c r="R23" s="54"/>
      <c r="S23" s="55"/>
      <c r="T23" s="55"/>
    </row>
    <row r="24" spans="5:20" ht="15.6" x14ac:dyDescent="0.3">
      <c r="E24" s="25" t="s">
        <v>162</v>
      </c>
      <c r="F24" s="25">
        <v>250</v>
      </c>
      <c r="G24" s="25" t="s">
        <v>82</v>
      </c>
      <c r="H24" s="46"/>
      <c r="I24" s="46"/>
      <c r="J24" s="47"/>
      <c r="K24" s="47"/>
      <c r="L24" s="25">
        <v>0.24</v>
      </c>
      <c r="M24" s="48">
        <f t="shared" si="1"/>
        <v>72</v>
      </c>
      <c r="N24" s="49"/>
      <c r="O24" s="49"/>
      <c r="P24" s="49"/>
      <c r="Q24" s="49"/>
      <c r="R24" s="49"/>
      <c r="S24" s="57"/>
      <c r="T24" s="57"/>
    </row>
    <row r="25" spans="5:20" ht="15.6" x14ac:dyDescent="0.3">
      <c r="E25" s="20" t="s">
        <v>9</v>
      </c>
      <c r="F25" s="20">
        <v>250</v>
      </c>
      <c r="G25" s="20" t="s">
        <v>82</v>
      </c>
      <c r="H25" s="49"/>
      <c r="I25" s="49">
        <v>1.08</v>
      </c>
      <c r="J25" s="57">
        <v>25</v>
      </c>
      <c r="K25" s="57">
        <f t="shared" si="2"/>
        <v>6750</v>
      </c>
      <c r="L25" s="20"/>
      <c r="M25" s="58"/>
      <c r="N25" s="49"/>
      <c r="O25" s="49"/>
      <c r="P25" s="49"/>
      <c r="Q25" s="49"/>
      <c r="R25" s="49"/>
      <c r="S25" s="57"/>
      <c r="T25" s="57"/>
    </row>
    <row r="26" spans="5:20" ht="15.6" x14ac:dyDescent="0.3">
      <c r="E26" s="20" t="s">
        <v>10</v>
      </c>
      <c r="F26" s="20">
        <v>350</v>
      </c>
      <c r="G26" s="20" t="s">
        <v>83</v>
      </c>
      <c r="H26" s="49"/>
      <c r="I26" s="49">
        <v>1.08</v>
      </c>
      <c r="J26" s="57">
        <v>9.5</v>
      </c>
      <c r="K26" s="57">
        <f t="shared" si="2"/>
        <v>3591.0000000000005</v>
      </c>
      <c r="L26" s="20"/>
      <c r="M26" s="58"/>
      <c r="N26" s="49"/>
      <c r="O26" s="49"/>
      <c r="P26" s="49"/>
      <c r="Q26" s="49"/>
      <c r="R26" s="49"/>
      <c r="S26" s="57"/>
      <c r="T26" s="57"/>
    </row>
    <row r="27" spans="5:20" ht="15.6" x14ac:dyDescent="0.3">
      <c r="E27" s="20" t="s">
        <v>24</v>
      </c>
      <c r="F27" s="20">
        <v>200</v>
      </c>
      <c r="G27" s="20" t="s">
        <v>110</v>
      </c>
      <c r="H27" s="49"/>
      <c r="I27" s="49">
        <v>1</v>
      </c>
      <c r="J27" s="57">
        <v>18</v>
      </c>
      <c r="K27" s="57">
        <f t="shared" si="2"/>
        <v>3600</v>
      </c>
      <c r="L27" s="20"/>
      <c r="M27" s="58"/>
      <c r="N27" s="49"/>
      <c r="O27" s="49"/>
      <c r="P27" s="49"/>
      <c r="Q27" s="49"/>
      <c r="R27" s="49"/>
      <c r="S27" s="57"/>
      <c r="T27" s="57"/>
    </row>
    <row r="28" spans="5:20" ht="15.6" x14ac:dyDescent="0.3">
      <c r="E28" s="20" t="s">
        <v>11</v>
      </c>
      <c r="F28" s="20">
        <v>1</v>
      </c>
      <c r="G28" s="20" t="s">
        <v>110</v>
      </c>
      <c r="H28" s="20"/>
      <c r="I28" s="49">
        <v>1</v>
      </c>
      <c r="J28" s="21">
        <v>500</v>
      </c>
      <c r="K28" s="57">
        <f t="shared" si="2"/>
        <v>500</v>
      </c>
      <c r="L28" s="20"/>
      <c r="M28" s="58"/>
      <c r="N28" s="49"/>
      <c r="O28" s="49"/>
      <c r="P28" s="49"/>
      <c r="Q28" s="49"/>
      <c r="R28" s="49"/>
      <c r="S28" s="57"/>
      <c r="T28" s="57"/>
    </row>
    <row r="29" spans="5:20" ht="15.6" x14ac:dyDescent="0.3">
      <c r="E29" s="20" t="s">
        <v>12</v>
      </c>
      <c r="F29" s="20">
        <v>1000</v>
      </c>
      <c r="G29" s="20" t="s">
        <v>110</v>
      </c>
      <c r="H29" s="20"/>
      <c r="I29" s="22">
        <v>1</v>
      </c>
      <c r="J29" s="21">
        <v>2</v>
      </c>
      <c r="K29" s="57">
        <f t="shared" si="2"/>
        <v>2000</v>
      </c>
      <c r="L29" s="20"/>
      <c r="M29" s="58"/>
      <c r="N29" s="49"/>
      <c r="O29" s="49"/>
      <c r="P29" s="49"/>
      <c r="Q29" s="49"/>
      <c r="R29" s="49"/>
      <c r="S29" s="57"/>
      <c r="T29" s="57"/>
    </row>
    <row r="30" spans="5:20" ht="15.6" x14ac:dyDescent="0.3">
      <c r="E30" s="26" t="s">
        <v>163</v>
      </c>
      <c r="F30" s="26">
        <v>64</v>
      </c>
      <c r="G30" s="26" t="s">
        <v>83</v>
      </c>
      <c r="H30" s="51"/>
      <c r="I30" s="51"/>
      <c r="J30" s="52"/>
      <c r="K30" s="52"/>
      <c r="L30" s="26">
        <v>0.5</v>
      </c>
      <c r="M30" s="53">
        <f t="shared" si="1"/>
        <v>38.4</v>
      </c>
      <c r="N30" s="54"/>
      <c r="O30" s="54"/>
      <c r="P30" s="54"/>
      <c r="Q30" s="54"/>
      <c r="R30" s="54"/>
      <c r="S30" s="55"/>
      <c r="T30" s="55"/>
    </row>
    <row r="31" spans="5:20" ht="15.6" x14ac:dyDescent="0.3">
      <c r="E31" s="27" t="s">
        <v>13</v>
      </c>
      <c r="F31" s="27">
        <v>550</v>
      </c>
      <c r="G31" s="27" t="s">
        <v>83</v>
      </c>
      <c r="H31" s="27"/>
      <c r="I31" s="27">
        <v>0.7</v>
      </c>
      <c r="J31" s="28">
        <v>11</v>
      </c>
      <c r="K31" s="55">
        <f t="shared" si="2"/>
        <v>4235</v>
      </c>
      <c r="L31" s="27"/>
      <c r="M31" s="56"/>
      <c r="N31" s="54"/>
      <c r="O31" s="54"/>
      <c r="P31" s="54"/>
      <c r="Q31" s="54"/>
      <c r="R31" s="54"/>
      <c r="S31" s="55"/>
      <c r="T31" s="55"/>
    </row>
    <row r="32" spans="5:20" ht="15.6" x14ac:dyDescent="0.3">
      <c r="E32" s="27" t="s">
        <v>14</v>
      </c>
      <c r="F32" s="27">
        <v>1</v>
      </c>
      <c r="G32" s="27" t="s">
        <v>110</v>
      </c>
      <c r="H32" s="27"/>
      <c r="I32" s="27">
        <v>1</v>
      </c>
      <c r="J32" s="28">
        <v>200</v>
      </c>
      <c r="K32" s="55">
        <f t="shared" si="2"/>
        <v>200</v>
      </c>
      <c r="L32" s="27"/>
      <c r="M32" s="56"/>
      <c r="N32" s="54"/>
      <c r="O32" s="54"/>
      <c r="P32" s="54"/>
      <c r="Q32" s="54"/>
      <c r="R32" s="54"/>
      <c r="S32" s="55"/>
      <c r="T32" s="55"/>
    </row>
    <row r="33" spans="5:20" ht="15.6" x14ac:dyDescent="0.3">
      <c r="E33" s="25" t="s">
        <v>164</v>
      </c>
      <c r="F33" s="25">
        <v>250</v>
      </c>
      <c r="G33" s="25" t="s">
        <v>82</v>
      </c>
      <c r="H33" s="46"/>
      <c r="I33" s="46"/>
      <c r="J33" s="47"/>
      <c r="K33" s="47"/>
      <c r="L33" s="25">
        <v>0.15</v>
      </c>
      <c r="M33" s="48">
        <f t="shared" si="1"/>
        <v>45</v>
      </c>
      <c r="N33" s="49"/>
      <c r="O33" s="49"/>
      <c r="P33" s="49"/>
      <c r="Q33" s="49"/>
      <c r="R33" s="49"/>
      <c r="S33" s="57"/>
      <c r="T33" s="57"/>
    </row>
    <row r="34" spans="5:20" ht="15.6" x14ac:dyDescent="0.3">
      <c r="E34" s="20" t="s">
        <v>15</v>
      </c>
      <c r="F34" s="20">
        <v>1</v>
      </c>
      <c r="G34" s="20" t="s">
        <v>110</v>
      </c>
      <c r="H34" s="20"/>
      <c r="I34" s="20">
        <v>1.1000000000000001</v>
      </c>
      <c r="J34" s="21">
        <v>1800</v>
      </c>
      <c r="K34" s="57">
        <f t="shared" si="2"/>
        <v>1980.0000000000002</v>
      </c>
      <c r="L34" s="20"/>
      <c r="M34" s="58"/>
      <c r="N34" s="49"/>
      <c r="O34" s="49"/>
      <c r="P34" s="49"/>
      <c r="Q34" s="49"/>
      <c r="R34" s="49"/>
      <c r="S34" s="57"/>
      <c r="T34" s="57"/>
    </row>
    <row r="35" spans="5:20" ht="15.6" x14ac:dyDescent="0.3">
      <c r="E35" s="20" t="s">
        <v>8</v>
      </c>
      <c r="F35" s="20">
        <v>36.5</v>
      </c>
      <c r="G35" s="20" t="s">
        <v>139</v>
      </c>
      <c r="H35" s="20"/>
      <c r="I35" s="20">
        <v>1.1499999999999999</v>
      </c>
      <c r="J35" s="21">
        <v>1250</v>
      </c>
      <c r="K35" s="57">
        <f t="shared" si="2"/>
        <v>52468.75</v>
      </c>
      <c r="L35" s="20"/>
      <c r="M35" s="58"/>
      <c r="N35" s="49"/>
      <c r="O35" s="49"/>
      <c r="P35" s="49"/>
      <c r="Q35" s="49"/>
      <c r="R35" s="49"/>
      <c r="S35" s="57"/>
      <c r="T35" s="57"/>
    </row>
    <row r="36" spans="5:20" ht="15.6" x14ac:dyDescent="0.3">
      <c r="E36" s="26" t="s">
        <v>165</v>
      </c>
      <c r="F36" s="26">
        <v>64</v>
      </c>
      <c r="G36" s="26" t="s">
        <v>83</v>
      </c>
      <c r="H36" s="51"/>
      <c r="I36" s="51"/>
      <c r="J36" s="52"/>
      <c r="K36" s="52"/>
      <c r="L36" s="26">
        <v>0.3</v>
      </c>
      <c r="M36" s="53">
        <f t="shared" si="1"/>
        <v>23.04</v>
      </c>
      <c r="N36" s="54"/>
      <c r="O36" s="54"/>
      <c r="P36" s="54"/>
      <c r="Q36" s="54"/>
      <c r="R36" s="54"/>
      <c r="S36" s="55"/>
      <c r="T36" s="55"/>
    </row>
    <row r="37" spans="5:20" ht="15.6" x14ac:dyDescent="0.3">
      <c r="E37" s="25" t="s">
        <v>166</v>
      </c>
      <c r="F37" s="25">
        <v>120</v>
      </c>
      <c r="G37" s="25" t="s">
        <v>82</v>
      </c>
      <c r="H37" s="46"/>
      <c r="I37" s="46"/>
      <c r="J37" s="47"/>
      <c r="K37" s="47"/>
      <c r="L37" s="25">
        <v>0.2</v>
      </c>
      <c r="M37" s="48">
        <f t="shared" si="1"/>
        <v>28.799999999999997</v>
      </c>
      <c r="N37" s="49"/>
      <c r="O37" s="49"/>
      <c r="P37" s="49"/>
      <c r="Q37" s="49"/>
      <c r="R37" s="49"/>
      <c r="S37" s="50">
        <v>47</v>
      </c>
      <c r="T37" s="50">
        <f t="shared" ref="T37" si="3">S37*F37</f>
        <v>5640</v>
      </c>
    </row>
    <row r="38" spans="5:20" ht="17.399999999999999" x14ac:dyDescent="0.3">
      <c r="E38" s="75" t="s">
        <v>167</v>
      </c>
      <c r="F38" s="25"/>
      <c r="G38" s="25"/>
      <c r="H38" s="46"/>
      <c r="I38" s="46"/>
      <c r="J38" s="47"/>
      <c r="K38" s="47"/>
      <c r="L38" s="25"/>
      <c r="M38" s="48"/>
      <c r="N38" s="49"/>
      <c r="O38" s="49"/>
      <c r="P38" s="49"/>
      <c r="Q38" s="49"/>
      <c r="R38" s="49"/>
      <c r="S38" s="50"/>
      <c r="T38" s="50"/>
    </row>
    <row r="39" spans="5:20" ht="15.6" x14ac:dyDescent="0.3">
      <c r="E39" s="26" t="s">
        <v>168</v>
      </c>
      <c r="F39" s="26">
        <v>280</v>
      </c>
      <c r="G39" s="26" t="s">
        <v>82</v>
      </c>
      <c r="H39" s="51"/>
      <c r="I39" s="51"/>
      <c r="J39" s="52"/>
      <c r="K39" s="52"/>
      <c r="L39" s="26">
        <v>0.2</v>
      </c>
      <c r="M39" s="53">
        <f t="shared" si="1"/>
        <v>67.2</v>
      </c>
      <c r="N39" s="54"/>
      <c r="O39" s="54"/>
      <c r="P39" s="54"/>
      <c r="Q39" s="54"/>
      <c r="R39" s="54"/>
      <c r="S39" s="55"/>
      <c r="T39" s="55"/>
    </row>
    <row r="40" spans="5:20" ht="15.6" x14ac:dyDescent="0.3">
      <c r="E40" s="27" t="s">
        <v>57</v>
      </c>
      <c r="F40" s="27">
        <v>80</v>
      </c>
      <c r="G40" s="27" t="s">
        <v>83</v>
      </c>
      <c r="H40" s="27"/>
      <c r="I40" s="27">
        <v>1.3</v>
      </c>
      <c r="J40" s="28">
        <v>1</v>
      </c>
      <c r="K40" s="55">
        <f t="shared" si="2"/>
        <v>104</v>
      </c>
      <c r="L40" s="27"/>
      <c r="M40" s="56"/>
      <c r="N40" s="54"/>
      <c r="O40" s="54"/>
      <c r="P40" s="54"/>
      <c r="Q40" s="54"/>
      <c r="R40" s="54"/>
      <c r="S40" s="55"/>
      <c r="T40" s="55"/>
    </row>
    <row r="41" spans="5:20" ht="15.6" x14ac:dyDescent="0.3">
      <c r="E41" s="27" t="s">
        <v>39</v>
      </c>
      <c r="F41" s="27">
        <v>530</v>
      </c>
      <c r="G41" s="27" t="s">
        <v>83</v>
      </c>
      <c r="H41" s="27"/>
      <c r="I41" s="27">
        <v>1.1499999999999999</v>
      </c>
      <c r="J41" s="28">
        <v>14</v>
      </c>
      <c r="K41" s="55">
        <f t="shared" si="2"/>
        <v>8532.9999999999982</v>
      </c>
      <c r="L41" s="27"/>
      <c r="M41" s="56"/>
      <c r="N41" s="54"/>
      <c r="O41" s="54"/>
      <c r="P41" s="54"/>
      <c r="Q41" s="54"/>
      <c r="R41" s="54"/>
      <c r="S41" s="55"/>
      <c r="T41" s="55"/>
    </row>
    <row r="42" spans="5:20" ht="15.6" x14ac:dyDescent="0.3">
      <c r="E42" s="27" t="s">
        <v>25</v>
      </c>
      <c r="F42" s="27">
        <v>35</v>
      </c>
      <c r="G42" s="27" t="s">
        <v>83</v>
      </c>
      <c r="H42" s="27"/>
      <c r="I42" s="27">
        <v>1.5</v>
      </c>
      <c r="J42" s="28">
        <v>24.5</v>
      </c>
      <c r="K42" s="55">
        <f t="shared" si="2"/>
        <v>1286.25</v>
      </c>
      <c r="L42" s="27"/>
      <c r="M42" s="56"/>
      <c r="N42" s="54"/>
      <c r="O42" s="54"/>
      <c r="P42" s="54"/>
      <c r="Q42" s="54"/>
      <c r="R42" s="54"/>
      <c r="S42" s="55"/>
      <c r="T42" s="55"/>
    </row>
    <row r="43" spans="5:20" ht="15.6" x14ac:dyDescent="0.3">
      <c r="E43" s="27" t="s">
        <v>26</v>
      </c>
      <c r="F43" s="27">
        <v>195</v>
      </c>
      <c r="G43" s="27" t="s">
        <v>83</v>
      </c>
      <c r="H43" s="27"/>
      <c r="I43" s="27">
        <v>1.1499999999999999</v>
      </c>
      <c r="J43" s="28">
        <v>8.9</v>
      </c>
      <c r="K43" s="55">
        <f t="shared" si="2"/>
        <v>1995.8249999999998</v>
      </c>
      <c r="L43" s="27"/>
      <c r="M43" s="56"/>
      <c r="N43" s="54"/>
      <c r="O43" s="54"/>
      <c r="P43" s="54"/>
      <c r="Q43" s="54"/>
      <c r="R43" s="54"/>
      <c r="S43" s="55"/>
      <c r="T43" s="55"/>
    </row>
    <row r="44" spans="5:20" ht="15.6" x14ac:dyDescent="0.3">
      <c r="E44" s="25" t="s">
        <v>169</v>
      </c>
      <c r="F44" s="25">
        <v>190</v>
      </c>
      <c r="G44" s="25" t="s">
        <v>82</v>
      </c>
      <c r="H44" s="46"/>
      <c r="I44" s="46"/>
      <c r="J44" s="47"/>
      <c r="K44" s="47"/>
      <c r="L44" s="25">
        <v>0.15</v>
      </c>
      <c r="M44" s="48">
        <f t="shared" si="1"/>
        <v>34.199999999999996</v>
      </c>
      <c r="N44" s="49"/>
      <c r="O44" s="49"/>
      <c r="P44" s="49"/>
      <c r="Q44" s="49"/>
      <c r="R44" s="49"/>
      <c r="S44" s="57"/>
      <c r="T44" s="57"/>
    </row>
    <row r="45" spans="5:20" ht="15.6" x14ac:dyDescent="0.3">
      <c r="E45" s="20" t="s">
        <v>58</v>
      </c>
      <c r="F45" s="20">
        <v>190</v>
      </c>
      <c r="G45" s="20" t="s">
        <v>82</v>
      </c>
      <c r="H45" s="20"/>
      <c r="I45" s="20">
        <v>1.1000000000000001</v>
      </c>
      <c r="J45" s="21">
        <v>89</v>
      </c>
      <c r="K45" s="57">
        <f t="shared" si="2"/>
        <v>18601</v>
      </c>
      <c r="L45" s="20"/>
      <c r="M45" s="58"/>
      <c r="N45" s="49"/>
      <c r="O45" s="49"/>
      <c r="P45" s="49"/>
      <c r="Q45" s="49"/>
      <c r="R45" s="49"/>
      <c r="S45" s="57"/>
      <c r="T45" s="57"/>
    </row>
    <row r="46" spans="5:20" ht="15.6" x14ac:dyDescent="0.3">
      <c r="E46" s="26" t="s">
        <v>170</v>
      </c>
      <c r="F46" s="26">
        <v>345</v>
      </c>
      <c r="G46" s="26" t="s">
        <v>83</v>
      </c>
      <c r="H46" s="51"/>
      <c r="I46" s="51"/>
      <c r="J46" s="52"/>
      <c r="K46" s="52"/>
      <c r="L46" s="26">
        <v>0.15</v>
      </c>
      <c r="M46" s="53">
        <f t="shared" si="1"/>
        <v>62.099999999999994</v>
      </c>
      <c r="N46" s="54"/>
      <c r="O46" s="54"/>
      <c r="P46" s="54"/>
      <c r="Q46" s="54"/>
      <c r="R46" s="54"/>
      <c r="S46" s="55"/>
      <c r="T46" s="55"/>
    </row>
    <row r="47" spans="5:20" ht="15.6" x14ac:dyDescent="0.3">
      <c r="E47" s="27" t="s">
        <v>37</v>
      </c>
      <c r="F47" s="27">
        <v>345</v>
      </c>
      <c r="G47" s="27" t="s">
        <v>83</v>
      </c>
      <c r="H47" s="27"/>
      <c r="I47" s="27">
        <v>1.1499999999999999</v>
      </c>
      <c r="J47" s="28">
        <v>7</v>
      </c>
      <c r="K47" s="55">
        <f t="shared" si="2"/>
        <v>2777.2499999999995</v>
      </c>
      <c r="L47" s="27"/>
      <c r="M47" s="56"/>
      <c r="N47" s="54"/>
      <c r="O47" s="54"/>
      <c r="P47" s="54"/>
      <c r="Q47" s="54"/>
      <c r="R47" s="54"/>
      <c r="S47" s="55"/>
      <c r="T47" s="55"/>
    </row>
    <row r="48" spans="5:20" ht="17.399999999999999" x14ac:dyDescent="0.3">
      <c r="E48" s="76" t="s">
        <v>171</v>
      </c>
      <c r="F48" s="27"/>
      <c r="G48" s="27"/>
      <c r="H48" s="27"/>
      <c r="I48" s="27"/>
      <c r="J48" s="28"/>
      <c r="K48" s="55"/>
      <c r="L48" s="27"/>
      <c r="M48" s="56"/>
      <c r="N48" s="54"/>
      <c r="O48" s="54"/>
      <c r="P48" s="54"/>
      <c r="Q48" s="54"/>
      <c r="R48" s="54"/>
      <c r="S48" s="55"/>
      <c r="T48" s="55"/>
    </row>
    <row r="49" spans="5:20" ht="15.6" x14ac:dyDescent="0.3">
      <c r="E49" s="25" t="s">
        <v>172</v>
      </c>
      <c r="F49" s="25">
        <v>190</v>
      </c>
      <c r="G49" s="25" t="s">
        <v>82</v>
      </c>
      <c r="H49" s="46"/>
      <c r="I49" s="46"/>
      <c r="J49" s="47"/>
      <c r="K49" s="47"/>
      <c r="L49" s="25">
        <v>0.83</v>
      </c>
      <c r="M49" s="48">
        <f t="shared" si="1"/>
        <v>189.23999999999998</v>
      </c>
      <c r="N49" s="49"/>
      <c r="O49" s="49"/>
      <c r="P49" s="49"/>
      <c r="Q49" s="49"/>
      <c r="R49" s="49"/>
      <c r="S49" s="57"/>
      <c r="T49" s="57"/>
    </row>
    <row r="50" spans="5:20" ht="15.6" x14ac:dyDescent="0.3">
      <c r="E50" s="20" t="s">
        <v>140</v>
      </c>
      <c r="F50" s="20">
        <v>1010</v>
      </c>
      <c r="G50" s="20" t="s">
        <v>83</v>
      </c>
      <c r="H50" s="20"/>
      <c r="I50" s="20">
        <v>1.1499999999999999</v>
      </c>
      <c r="J50" s="21">
        <v>9</v>
      </c>
      <c r="K50" s="57">
        <f t="shared" si="2"/>
        <v>10453.5</v>
      </c>
      <c r="L50" s="20"/>
      <c r="M50" s="58"/>
      <c r="N50" s="49"/>
      <c r="O50" s="49"/>
      <c r="P50" s="49"/>
      <c r="Q50" s="49"/>
      <c r="R50" s="49"/>
      <c r="S50" s="57"/>
      <c r="T50" s="57"/>
    </row>
    <row r="51" spans="5:20" ht="15.6" x14ac:dyDescent="0.3">
      <c r="E51" s="20" t="s">
        <v>141</v>
      </c>
      <c r="F51" s="20">
        <v>950</v>
      </c>
      <c r="G51" s="20" t="s">
        <v>83</v>
      </c>
      <c r="H51" s="20"/>
      <c r="I51" s="20">
        <v>1.1499999999999999</v>
      </c>
      <c r="J51" s="21">
        <v>9</v>
      </c>
      <c r="K51" s="57">
        <f t="shared" si="2"/>
        <v>9832.5</v>
      </c>
      <c r="L51" s="20"/>
      <c r="M51" s="58"/>
      <c r="N51" s="49"/>
      <c r="O51" s="49"/>
      <c r="P51" s="49"/>
      <c r="Q51" s="49"/>
      <c r="R51" s="49"/>
      <c r="S51" s="57"/>
      <c r="T51" s="57"/>
    </row>
    <row r="52" spans="5:20" ht="15.6" x14ac:dyDescent="0.3">
      <c r="E52" s="20" t="s">
        <v>142</v>
      </c>
      <c r="F52" s="20">
        <v>32</v>
      </c>
      <c r="G52" s="20" t="s">
        <v>83</v>
      </c>
      <c r="H52" s="20"/>
      <c r="I52" s="20">
        <v>1.1499999999999999</v>
      </c>
      <c r="J52" s="21">
        <v>9</v>
      </c>
      <c r="K52" s="57">
        <f t="shared" si="2"/>
        <v>331.2</v>
      </c>
      <c r="L52" s="20"/>
      <c r="M52" s="58"/>
      <c r="N52" s="49"/>
      <c r="O52" s="49"/>
      <c r="P52" s="49"/>
      <c r="Q52" s="49"/>
      <c r="R52" s="49"/>
      <c r="S52" s="57"/>
      <c r="T52" s="57"/>
    </row>
    <row r="53" spans="5:20" ht="17.399999999999999" x14ac:dyDescent="0.3">
      <c r="E53" s="75" t="s">
        <v>173</v>
      </c>
      <c r="F53" s="20"/>
      <c r="G53" s="20"/>
      <c r="H53" s="20"/>
      <c r="I53" s="20"/>
      <c r="J53" s="21"/>
      <c r="K53" s="57"/>
      <c r="L53" s="20"/>
      <c r="M53" s="58"/>
      <c r="N53" s="49"/>
      <c r="O53" s="49"/>
      <c r="P53" s="49"/>
      <c r="Q53" s="49"/>
      <c r="R53" s="49"/>
      <c r="S53" s="57"/>
      <c r="T53" s="57"/>
    </row>
    <row r="54" spans="5:20" ht="15.6" x14ac:dyDescent="0.3">
      <c r="E54" s="26" t="s">
        <v>178</v>
      </c>
      <c r="F54" s="26">
        <v>280</v>
      </c>
      <c r="G54" s="26" t="s">
        <v>82</v>
      </c>
      <c r="H54" s="51"/>
      <c r="I54" s="51"/>
      <c r="J54" s="52"/>
      <c r="K54" s="52"/>
      <c r="L54" s="26">
        <v>0.13</v>
      </c>
      <c r="M54" s="53">
        <f t="shared" si="1"/>
        <v>43.68</v>
      </c>
      <c r="N54" s="54"/>
      <c r="O54" s="54"/>
      <c r="P54" s="54"/>
      <c r="Q54" s="54"/>
      <c r="R54" s="54"/>
      <c r="S54" s="55"/>
      <c r="T54" s="55"/>
    </row>
    <row r="55" spans="5:20" ht="15.6" x14ac:dyDescent="0.3">
      <c r="E55" s="27" t="s">
        <v>42</v>
      </c>
      <c r="F55" s="27">
        <v>220</v>
      </c>
      <c r="G55" s="27" t="s">
        <v>82</v>
      </c>
      <c r="H55" s="27"/>
      <c r="I55" s="27">
        <v>1.2</v>
      </c>
      <c r="J55" s="28">
        <v>48</v>
      </c>
      <c r="K55" s="55">
        <f t="shared" si="2"/>
        <v>12671.999999999998</v>
      </c>
      <c r="L55" s="27"/>
      <c r="M55" s="56"/>
      <c r="N55" s="54"/>
      <c r="O55" s="54"/>
      <c r="P55" s="54"/>
      <c r="Q55" s="54"/>
      <c r="R55" s="54"/>
      <c r="S55" s="55"/>
      <c r="T55" s="55"/>
    </row>
    <row r="56" spans="5:20" ht="15.6" x14ac:dyDescent="0.3">
      <c r="E56" s="27" t="s">
        <v>43</v>
      </c>
      <c r="F56" s="27">
        <v>95</v>
      </c>
      <c r="G56" s="27" t="s">
        <v>82</v>
      </c>
      <c r="H56" s="27"/>
      <c r="I56" s="27">
        <v>1.2</v>
      </c>
      <c r="J56" s="28">
        <v>38</v>
      </c>
      <c r="K56" s="55">
        <f t="shared" si="2"/>
        <v>4332</v>
      </c>
      <c r="L56" s="27"/>
      <c r="M56" s="56"/>
      <c r="N56" s="54"/>
      <c r="O56" s="54"/>
      <c r="P56" s="54"/>
      <c r="Q56" s="54"/>
      <c r="R56" s="54"/>
      <c r="S56" s="55"/>
      <c r="T56" s="55"/>
    </row>
    <row r="57" spans="5:20" ht="17.399999999999999" x14ac:dyDescent="0.3">
      <c r="E57" s="76" t="s">
        <v>171</v>
      </c>
      <c r="F57" s="27"/>
      <c r="G57" s="27"/>
      <c r="H57" s="27"/>
      <c r="I57" s="27"/>
      <c r="J57" s="28"/>
      <c r="K57" s="55"/>
      <c r="L57" s="27"/>
      <c r="M57" s="56"/>
      <c r="N57" s="54"/>
      <c r="O57" s="54"/>
      <c r="P57" s="54"/>
      <c r="Q57" s="54"/>
      <c r="R57" s="54"/>
      <c r="S57" s="55"/>
      <c r="T57" s="55"/>
    </row>
    <row r="58" spans="5:20" ht="15.6" x14ac:dyDescent="0.3">
      <c r="E58" s="25" t="s">
        <v>174</v>
      </c>
      <c r="F58" s="25">
        <v>5</v>
      </c>
      <c r="G58" s="25" t="s">
        <v>110</v>
      </c>
      <c r="H58" s="46"/>
      <c r="I58" s="46"/>
      <c r="J58" s="47"/>
      <c r="K58" s="47"/>
      <c r="L58" s="25">
        <v>6</v>
      </c>
      <c r="M58" s="48">
        <f t="shared" si="1"/>
        <v>36</v>
      </c>
      <c r="N58" s="49"/>
      <c r="O58" s="49"/>
      <c r="P58" s="49"/>
      <c r="Q58" s="49"/>
      <c r="R58" s="49"/>
      <c r="S58" s="57"/>
      <c r="T58" s="57"/>
    </row>
    <row r="59" spans="5:20" ht="15.6" x14ac:dyDescent="0.3">
      <c r="E59" s="20" t="s">
        <v>61</v>
      </c>
      <c r="F59" s="20">
        <v>4</v>
      </c>
      <c r="G59" s="20" t="s">
        <v>110</v>
      </c>
      <c r="H59" s="20"/>
      <c r="I59" s="20">
        <v>1</v>
      </c>
      <c r="J59" s="21">
        <v>4700</v>
      </c>
      <c r="K59" s="57">
        <f t="shared" si="2"/>
        <v>18800</v>
      </c>
      <c r="L59" s="20"/>
      <c r="M59" s="58">
        <f t="shared" si="1"/>
        <v>0</v>
      </c>
      <c r="N59" s="49"/>
      <c r="O59" s="49"/>
      <c r="P59" s="49"/>
      <c r="Q59" s="49"/>
      <c r="R59" s="49"/>
      <c r="S59" s="57"/>
      <c r="T59" s="57"/>
    </row>
    <row r="60" spans="5:20" ht="15.6" x14ac:dyDescent="0.3">
      <c r="E60" s="20" t="s">
        <v>63</v>
      </c>
      <c r="F60" s="20">
        <v>1</v>
      </c>
      <c r="G60" s="20" t="s">
        <v>110</v>
      </c>
      <c r="H60" s="20"/>
      <c r="I60" s="20">
        <v>1</v>
      </c>
      <c r="J60" s="21">
        <v>5700</v>
      </c>
      <c r="K60" s="57">
        <f>I60*J60*F60</f>
        <v>5700</v>
      </c>
      <c r="L60" s="20"/>
      <c r="M60" s="58">
        <f t="shared" si="1"/>
        <v>0</v>
      </c>
      <c r="N60" s="49"/>
      <c r="O60" s="49"/>
      <c r="P60" s="49"/>
      <c r="Q60" s="49"/>
      <c r="R60" s="49"/>
      <c r="S60" s="57"/>
      <c r="T60" s="57"/>
    </row>
    <row r="61" spans="5:20" ht="17.399999999999999" x14ac:dyDescent="0.3">
      <c r="E61" s="75" t="s">
        <v>173</v>
      </c>
      <c r="F61" s="20"/>
      <c r="G61" s="20"/>
      <c r="H61" s="20"/>
      <c r="I61" s="20"/>
      <c r="J61" s="21"/>
      <c r="K61" s="57"/>
      <c r="L61" s="20"/>
      <c r="M61" s="58"/>
      <c r="N61" s="49"/>
      <c r="O61" s="49"/>
      <c r="P61" s="49"/>
      <c r="Q61" s="49"/>
      <c r="R61" s="49"/>
      <c r="S61" s="57"/>
      <c r="T61" s="57"/>
    </row>
    <row r="62" spans="5:20" ht="15.6" x14ac:dyDescent="0.3">
      <c r="E62" s="26" t="s">
        <v>179</v>
      </c>
      <c r="F62" s="26">
        <v>110</v>
      </c>
      <c r="G62" s="26" t="s">
        <v>83</v>
      </c>
      <c r="H62" s="26"/>
      <c r="I62" s="26"/>
      <c r="J62" s="29"/>
      <c r="K62" s="52"/>
      <c r="L62" s="26">
        <v>0.16</v>
      </c>
      <c r="M62" s="53">
        <f t="shared" si="1"/>
        <v>21.12</v>
      </c>
      <c r="N62" s="54"/>
      <c r="O62" s="54"/>
      <c r="P62" s="54"/>
      <c r="Q62" s="54"/>
      <c r="R62" s="54"/>
      <c r="S62" s="55"/>
      <c r="T62" s="55"/>
    </row>
    <row r="63" spans="5:20" ht="15.6" x14ac:dyDescent="0.3">
      <c r="E63" s="27" t="s">
        <v>41</v>
      </c>
      <c r="F63" s="27">
        <v>110</v>
      </c>
      <c r="G63" s="27" t="s">
        <v>83</v>
      </c>
      <c r="H63" s="27"/>
      <c r="I63" s="27">
        <v>1.1499999999999999</v>
      </c>
      <c r="J63" s="28">
        <v>13.5</v>
      </c>
      <c r="K63" s="55">
        <f>I63*J63*F63</f>
        <v>1707.7499999999998</v>
      </c>
      <c r="L63" s="27"/>
      <c r="M63" s="56">
        <f t="shared" si="1"/>
        <v>0</v>
      </c>
      <c r="N63" s="54"/>
      <c r="O63" s="54"/>
      <c r="P63" s="54"/>
      <c r="Q63" s="54"/>
      <c r="R63" s="54"/>
      <c r="S63" s="55"/>
      <c r="T63" s="55"/>
    </row>
    <row r="64" spans="5:20" ht="15.6" x14ac:dyDescent="0.3">
      <c r="E64" s="25" t="s">
        <v>180</v>
      </c>
      <c r="F64" s="25">
        <v>90</v>
      </c>
      <c r="G64" s="25" t="s">
        <v>83</v>
      </c>
      <c r="H64" s="46"/>
      <c r="I64" s="46"/>
      <c r="J64" s="47"/>
      <c r="K64" s="47"/>
      <c r="L64" s="25">
        <v>0.2</v>
      </c>
      <c r="M64" s="48">
        <f t="shared" si="1"/>
        <v>21.599999999999998</v>
      </c>
      <c r="N64" s="49"/>
      <c r="O64" s="49"/>
      <c r="P64" s="49"/>
      <c r="Q64" s="49"/>
      <c r="R64" s="49"/>
      <c r="S64" s="57"/>
      <c r="T64" s="57"/>
    </row>
    <row r="65" spans="5:20" ht="15.6" x14ac:dyDescent="0.3">
      <c r="E65" s="26" t="s">
        <v>181</v>
      </c>
      <c r="F65" s="26">
        <v>1</v>
      </c>
      <c r="G65" s="26" t="s">
        <v>110</v>
      </c>
      <c r="H65" s="51"/>
      <c r="I65" s="51"/>
      <c r="J65" s="52"/>
      <c r="K65" s="52"/>
      <c r="L65" s="26"/>
      <c r="M65" s="53">
        <v>5</v>
      </c>
      <c r="N65" s="54"/>
      <c r="O65" s="54"/>
      <c r="P65" s="54"/>
      <c r="Q65" s="54"/>
      <c r="R65" s="54"/>
      <c r="S65" s="55"/>
      <c r="T65" s="55"/>
    </row>
    <row r="66" spans="5:20" ht="15.6" x14ac:dyDescent="0.3">
      <c r="E66" s="27" t="s">
        <v>65</v>
      </c>
      <c r="F66" s="27">
        <v>55</v>
      </c>
      <c r="G66" s="27" t="s">
        <v>83</v>
      </c>
      <c r="H66" s="27"/>
      <c r="I66" s="27">
        <v>1.25</v>
      </c>
      <c r="J66" s="28">
        <v>25</v>
      </c>
      <c r="K66" s="55">
        <f t="shared" si="2"/>
        <v>1718.75</v>
      </c>
      <c r="L66" s="27"/>
      <c r="M66" s="56"/>
      <c r="N66" s="54"/>
      <c r="O66" s="54"/>
      <c r="P66" s="54"/>
      <c r="Q66" s="54"/>
      <c r="R66" s="54"/>
      <c r="S66" s="55"/>
      <c r="T66" s="55"/>
    </row>
    <row r="67" spans="5:20" ht="15.6" x14ac:dyDescent="0.3">
      <c r="E67" s="27" t="s">
        <v>66</v>
      </c>
      <c r="F67" s="27">
        <v>1</v>
      </c>
      <c r="G67" s="27" t="s">
        <v>110</v>
      </c>
      <c r="H67" s="27"/>
      <c r="I67" s="27">
        <v>1</v>
      </c>
      <c r="J67" s="28">
        <v>300</v>
      </c>
      <c r="K67" s="55">
        <f t="shared" si="2"/>
        <v>300</v>
      </c>
      <c r="L67" s="27"/>
      <c r="M67" s="56"/>
      <c r="N67" s="54"/>
      <c r="O67" s="54"/>
      <c r="P67" s="54"/>
      <c r="Q67" s="54"/>
      <c r="R67" s="54"/>
      <c r="S67" s="55"/>
      <c r="T67" s="55"/>
    </row>
    <row r="68" spans="5:20" ht="15.6" x14ac:dyDescent="0.3">
      <c r="E68" s="25" t="s">
        <v>182</v>
      </c>
      <c r="F68" s="25">
        <v>5</v>
      </c>
      <c r="G68" s="25" t="s">
        <v>110</v>
      </c>
      <c r="H68" s="46"/>
      <c r="I68" s="46"/>
      <c r="J68" s="47"/>
      <c r="K68" s="47"/>
      <c r="L68" s="25">
        <v>2</v>
      </c>
      <c r="M68" s="48">
        <f t="shared" ref="M68" si="4">L68*F68*1.2</f>
        <v>12</v>
      </c>
      <c r="N68" s="49"/>
      <c r="O68" s="49"/>
      <c r="P68" s="49"/>
      <c r="Q68" s="49"/>
      <c r="R68" s="49"/>
      <c r="S68" s="57"/>
      <c r="T68" s="57"/>
    </row>
    <row r="69" spans="5:20" ht="15.6" x14ac:dyDescent="0.3">
      <c r="E69" s="20" t="s">
        <v>62</v>
      </c>
      <c r="F69" s="20">
        <v>5</v>
      </c>
      <c r="G69" s="20" t="s">
        <v>110</v>
      </c>
      <c r="H69" s="20"/>
      <c r="I69" s="20">
        <v>1</v>
      </c>
      <c r="J69" s="21">
        <v>1350</v>
      </c>
      <c r="K69" s="57">
        <f>I69*J69*F69</f>
        <v>6750</v>
      </c>
      <c r="L69" s="20"/>
      <c r="M69" s="58"/>
      <c r="N69" s="49"/>
      <c r="O69" s="49"/>
      <c r="P69" s="49"/>
      <c r="Q69" s="49"/>
      <c r="R69" s="49"/>
      <c r="S69" s="57"/>
      <c r="T69" s="57"/>
    </row>
    <row r="70" spans="5:20" ht="15.6" x14ac:dyDescent="0.3">
      <c r="E70" s="26" t="s">
        <v>183</v>
      </c>
      <c r="F70" s="26">
        <v>250</v>
      </c>
      <c r="G70" s="26" t="s">
        <v>82</v>
      </c>
      <c r="H70" s="51"/>
      <c r="I70" s="51"/>
      <c r="J70" s="52"/>
      <c r="K70" s="52"/>
      <c r="L70" s="26">
        <v>0.2</v>
      </c>
      <c r="M70" s="53">
        <f t="shared" ref="M70" si="5">L70*F70*1.2</f>
        <v>60</v>
      </c>
      <c r="N70" s="54"/>
      <c r="O70" s="54"/>
      <c r="P70" s="54"/>
      <c r="Q70" s="54"/>
      <c r="R70" s="54"/>
      <c r="S70" s="55"/>
      <c r="T70" s="55"/>
    </row>
    <row r="71" spans="5:20" ht="15.6" x14ac:dyDescent="0.3">
      <c r="E71" s="27" t="s">
        <v>46</v>
      </c>
      <c r="F71" s="27">
        <v>250</v>
      </c>
      <c r="G71" s="27" t="s">
        <v>82</v>
      </c>
      <c r="H71" s="27"/>
      <c r="I71" s="27">
        <v>1.2</v>
      </c>
      <c r="J71" s="28">
        <v>7.2</v>
      </c>
      <c r="K71" s="55">
        <f t="shared" ref="K71:K72" si="6">I71*J71*F71</f>
        <v>2160</v>
      </c>
      <c r="L71" s="27"/>
      <c r="M71" s="56"/>
      <c r="N71" s="54"/>
      <c r="O71" s="54"/>
      <c r="P71" s="54"/>
      <c r="Q71" s="54"/>
      <c r="R71" s="54"/>
      <c r="S71" s="55"/>
      <c r="T71" s="55"/>
    </row>
    <row r="72" spans="5:20" ht="15.6" x14ac:dyDescent="0.3">
      <c r="E72" s="27" t="s">
        <v>38</v>
      </c>
      <c r="F72" s="27">
        <v>1200</v>
      </c>
      <c r="G72" s="27" t="s">
        <v>83</v>
      </c>
      <c r="H72" s="27"/>
      <c r="I72" s="27">
        <v>1.1499999999999999</v>
      </c>
      <c r="J72" s="28">
        <v>8.1</v>
      </c>
      <c r="K72" s="55">
        <f t="shared" si="6"/>
        <v>11178</v>
      </c>
      <c r="L72" s="27"/>
      <c r="M72" s="56"/>
      <c r="N72" s="54"/>
      <c r="O72" s="54"/>
      <c r="P72" s="54"/>
      <c r="Q72" s="54"/>
      <c r="R72" s="54"/>
      <c r="S72" s="55"/>
      <c r="T72" s="55"/>
    </row>
    <row r="73" spans="5:20" ht="15.6" x14ac:dyDescent="0.3">
      <c r="E73" s="25" t="s">
        <v>153</v>
      </c>
      <c r="F73" s="20">
        <v>1</v>
      </c>
      <c r="G73" s="20" t="s">
        <v>110</v>
      </c>
      <c r="H73" s="20"/>
      <c r="I73" s="20"/>
      <c r="J73" s="21"/>
      <c r="K73" s="57">
        <v>12800</v>
      </c>
      <c r="L73" s="27"/>
      <c r="M73" s="56"/>
      <c r="N73" s="54"/>
      <c r="O73" s="54"/>
      <c r="P73" s="54"/>
      <c r="Q73" s="54"/>
      <c r="R73" s="54"/>
      <c r="S73" s="55"/>
      <c r="T73" s="55"/>
    </row>
    <row r="74" spans="5:20" ht="17.399999999999999" x14ac:dyDescent="0.3">
      <c r="E74" s="76" t="s">
        <v>175</v>
      </c>
      <c r="F74" s="27"/>
      <c r="G74" s="27"/>
      <c r="H74" s="27"/>
      <c r="I74" s="27"/>
      <c r="J74" s="28"/>
      <c r="K74" s="55"/>
      <c r="L74" s="27"/>
      <c r="M74" s="56"/>
      <c r="N74" s="54"/>
      <c r="O74" s="54"/>
      <c r="P74" s="54"/>
      <c r="Q74" s="54"/>
      <c r="R74" s="54"/>
      <c r="S74" s="55"/>
      <c r="T74" s="55"/>
    </row>
    <row r="75" spans="5:20" ht="15.6" x14ac:dyDescent="0.3">
      <c r="E75" s="25" t="s">
        <v>176</v>
      </c>
      <c r="F75" s="25">
        <v>324</v>
      </c>
      <c r="G75" s="25" t="s">
        <v>82</v>
      </c>
      <c r="H75" s="46"/>
      <c r="I75" s="46"/>
      <c r="J75" s="47"/>
      <c r="K75" s="47"/>
      <c r="L75" s="25">
        <v>0.12</v>
      </c>
      <c r="M75" s="48">
        <f>L75*F75*1.2</f>
        <v>46.655999999999992</v>
      </c>
      <c r="N75" s="49"/>
      <c r="O75" s="49"/>
      <c r="P75" s="49"/>
      <c r="Q75" s="49"/>
      <c r="R75" s="49"/>
      <c r="S75" s="57"/>
      <c r="T75" s="57"/>
    </row>
    <row r="76" spans="5:20" ht="15.6" x14ac:dyDescent="0.3">
      <c r="E76" s="20" t="s">
        <v>59</v>
      </c>
      <c r="F76" s="20">
        <v>324</v>
      </c>
      <c r="G76" s="20" t="s">
        <v>82</v>
      </c>
      <c r="H76" s="20"/>
      <c r="I76" s="20">
        <v>1.1000000000000001</v>
      </c>
      <c r="J76" s="21">
        <v>16</v>
      </c>
      <c r="K76" s="57">
        <f>I76*J76*F76</f>
        <v>5702.4000000000005</v>
      </c>
      <c r="L76" s="20"/>
      <c r="M76" s="58"/>
      <c r="N76" s="49"/>
      <c r="O76" s="49"/>
      <c r="P76" s="49"/>
      <c r="Q76" s="49"/>
      <c r="R76" s="49"/>
      <c r="S76" s="57"/>
      <c r="T76" s="57"/>
    </row>
    <row r="77" spans="5:20" ht="15.6" x14ac:dyDescent="0.3">
      <c r="E77" s="20" t="s">
        <v>45</v>
      </c>
      <c r="F77" s="20">
        <v>60</v>
      </c>
      <c r="G77" s="20" t="s">
        <v>82</v>
      </c>
      <c r="H77" s="20"/>
      <c r="I77" s="20">
        <v>1.1000000000000001</v>
      </c>
      <c r="J77" s="21">
        <v>4.0999999999999996</v>
      </c>
      <c r="K77" s="57">
        <f>I77*J77*F77</f>
        <v>270.59999999999997</v>
      </c>
      <c r="L77" s="20"/>
      <c r="M77" s="58"/>
      <c r="N77" s="49"/>
      <c r="O77" s="49"/>
      <c r="P77" s="49"/>
      <c r="Q77" s="49"/>
      <c r="R77" s="49"/>
      <c r="S77" s="57"/>
      <c r="T77" s="57"/>
    </row>
    <row r="78" spans="5:20" ht="15.6" x14ac:dyDescent="0.3">
      <c r="E78" s="26" t="s">
        <v>177</v>
      </c>
      <c r="F78" s="26">
        <v>250</v>
      </c>
      <c r="G78" s="26" t="s">
        <v>82</v>
      </c>
      <c r="H78" s="51"/>
      <c r="I78" s="51"/>
      <c r="J78" s="52"/>
      <c r="K78" s="52"/>
      <c r="L78" s="26">
        <v>0.22</v>
      </c>
      <c r="M78" s="53">
        <f>L78*F78*1.2</f>
        <v>66</v>
      </c>
      <c r="N78" s="54"/>
      <c r="O78" s="54"/>
      <c r="P78" s="54"/>
      <c r="Q78" s="54"/>
      <c r="R78" s="54"/>
      <c r="S78" s="55"/>
      <c r="T78" s="55"/>
    </row>
    <row r="79" spans="5:20" ht="15.6" x14ac:dyDescent="0.3">
      <c r="E79" s="27" t="s">
        <v>59</v>
      </c>
      <c r="F79" s="27">
        <v>250</v>
      </c>
      <c r="G79" s="27" t="s">
        <v>82</v>
      </c>
      <c r="H79" s="27"/>
      <c r="I79" s="27">
        <v>1.1000000000000001</v>
      </c>
      <c r="J79" s="28">
        <v>16</v>
      </c>
      <c r="K79" s="55"/>
      <c r="L79" s="27"/>
      <c r="M79" s="56"/>
      <c r="N79" s="54"/>
      <c r="O79" s="54"/>
      <c r="P79" s="54"/>
      <c r="Q79" s="54"/>
      <c r="R79" s="54"/>
      <c r="S79" s="55"/>
      <c r="T79" s="55"/>
    </row>
    <row r="80" spans="5:20" ht="17.399999999999999" x14ac:dyDescent="0.3">
      <c r="E80" s="76" t="s">
        <v>157</v>
      </c>
      <c r="F80" s="27"/>
      <c r="G80" s="27"/>
      <c r="H80" s="54"/>
      <c r="I80" s="54"/>
      <c r="J80" s="55"/>
      <c r="K80" s="55"/>
      <c r="L80" s="27"/>
      <c r="M80" s="56"/>
      <c r="N80" s="49"/>
      <c r="O80" s="49"/>
      <c r="P80" s="49"/>
      <c r="Q80" s="49"/>
      <c r="R80" s="49"/>
      <c r="S80" s="57"/>
      <c r="T80" s="57"/>
    </row>
    <row r="81" spans="5:20" ht="15.6" x14ac:dyDescent="0.3">
      <c r="E81" s="25" t="s">
        <v>109</v>
      </c>
      <c r="F81" s="25">
        <v>1</v>
      </c>
      <c r="G81" s="25" t="s">
        <v>110</v>
      </c>
      <c r="H81" s="46"/>
      <c r="I81" s="46"/>
      <c r="J81" s="47"/>
      <c r="K81" s="47"/>
      <c r="L81" s="25">
        <v>16</v>
      </c>
      <c r="M81" s="48">
        <f>L81*F81*1.2</f>
        <v>19.2</v>
      </c>
      <c r="N81" s="49"/>
      <c r="O81" s="49"/>
      <c r="P81" s="49"/>
      <c r="Q81" s="49"/>
      <c r="R81" s="49"/>
      <c r="S81" s="57"/>
      <c r="T81" s="57"/>
    </row>
    <row r="82" spans="5:20" ht="15.6" x14ac:dyDescent="0.3">
      <c r="E82" s="20" t="s">
        <v>64</v>
      </c>
      <c r="F82" s="20">
        <v>1</v>
      </c>
      <c r="G82" s="20" t="s">
        <v>110</v>
      </c>
      <c r="H82" s="20"/>
      <c r="I82" s="20">
        <v>1</v>
      </c>
      <c r="J82" s="21">
        <v>85000</v>
      </c>
      <c r="K82" s="57">
        <f>I82*J82*F82</f>
        <v>85000</v>
      </c>
      <c r="L82" s="49"/>
      <c r="M82" s="49"/>
      <c r="N82" s="54"/>
      <c r="O82" s="54"/>
      <c r="P82" s="54"/>
      <c r="Q82" s="54"/>
      <c r="R82" s="54"/>
      <c r="S82" s="55"/>
      <c r="T82" s="55"/>
    </row>
    <row r="83" spans="5:20" ht="15.6" x14ac:dyDescent="0.3">
      <c r="N83" s="54"/>
      <c r="O83" s="54"/>
      <c r="P83" s="54"/>
      <c r="Q83" s="54"/>
      <c r="R83" s="54"/>
      <c r="S83" s="55"/>
      <c r="T83" s="55"/>
    </row>
    <row r="84" spans="5:20" ht="15.6" x14ac:dyDescent="0.3">
      <c r="E84" s="27"/>
      <c r="F84" s="27"/>
      <c r="G84" s="27"/>
      <c r="H84" s="27"/>
      <c r="I84" s="27"/>
      <c r="J84" s="28"/>
      <c r="K84" s="55"/>
      <c r="L84" s="27"/>
      <c r="M84" s="56"/>
      <c r="N84" s="54"/>
      <c r="O84" s="54"/>
      <c r="P84" s="54"/>
      <c r="Q84" s="54"/>
      <c r="R84" s="54"/>
      <c r="S84" s="55"/>
      <c r="T84" s="55"/>
    </row>
    <row r="85" spans="5:20" ht="17.399999999999999" x14ac:dyDescent="0.3">
      <c r="E85" s="76" t="s">
        <v>184</v>
      </c>
      <c r="F85" s="27"/>
      <c r="G85" s="27"/>
      <c r="H85" s="27"/>
      <c r="I85" s="27"/>
      <c r="J85" s="28"/>
      <c r="K85" s="55"/>
      <c r="L85" s="27"/>
      <c r="M85" s="56"/>
      <c r="N85" s="54"/>
      <c r="O85" s="54"/>
      <c r="P85" s="54"/>
      <c r="Q85" s="54"/>
      <c r="R85" s="54"/>
      <c r="S85" s="55"/>
      <c r="T85" s="55"/>
    </row>
    <row r="86" spans="5:20" ht="15.6" x14ac:dyDescent="0.3">
      <c r="E86" s="25" t="s">
        <v>185</v>
      </c>
      <c r="F86" s="25">
        <v>342</v>
      </c>
      <c r="G86" s="25" t="s">
        <v>82</v>
      </c>
      <c r="H86" s="46"/>
      <c r="I86" s="46"/>
      <c r="J86" s="47"/>
      <c r="K86" s="47"/>
      <c r="L86" s="25">
        <v>0.32</v>
      </c>
      <c r="M86" s="48">
        <f t="shared" si="1"/>
        <v>131.328</v>
      </c>
      <c r="N86" s="49"/>
      <c r="O86" s="49"/>
      <c r="P86" s="49"/>
      <c r="Q86" s="49"/>
      <c r="R86" s="49"/>
      <c r="S86" s="57"/>
      <c r="T86" s="57"/>
    </row>
    <row r="87" spans="5:20" ht="15.6" x14ac:dyDescent="0.3">
      <c r="E87" s="20" t="s">
        <v>47</v>
      </c>
      <c r="F87" s="20">
        <v>342</v>
      </c>
      <c r="G87" s="20" t="s">
        <v>82</v>
      </c>
      <c r="H87" s="20"/>
      <c r="I87" s="20">
        <v>1.05</v>
      </c>
      <c r="J87" s="21">
        <v>115</v>
      </c>
      <c r="K87" s="57"/>
      <c r="L87" s="20"/>
      <c r="M87" s="58"/>
      <c r="N87" s="49"/>
      <c r="O87" s="49"/>
      <c r="P87" s="49"/>
      <c r="Q87" s="49"/>
      <c r="R87" s="49"/>
      <c r="S87" s="57"/>
      <c r="T87" s="57"/>
    </row>
    <row r="88" spans="5:20" ht="15.6" x14ac:dyDescent="0.3">
      <c r="E88" s="26" t="s">
        <v>186</v>
      </c>
      <c r="F88" s="26">
        <v>74</v>
      </c>
      <c r="G88" s="26" t="s">
        <v>83</v>
      </c>
      <c r="H88" s="51"/>
      <c r="I88" s="51"/>
      <c r="J88" s="52"/>
      <c r="K88" s="52"/>
      <c r="L88" s="26">
        <v>0.26</v>
      </c>
      <c r="M88" s="53">
        <f t="shared" si="1"/>
        <v>23.088000000000001</v>
      </c>
      <c r="N88" s="54"/>
      <c r="O88" s="54"/>
      <c r="P88" s="54"/>
      <c r="Q88" s="54"/>
      <c r="R88" s="54"/>
      <c r="S88" s="55"/>
      <c r="T88" s="55"/>
    </row>
    <row r="89" spans="5:20" ht="15.6" x14ac:dyDescent="0.3">
      <c r="E89" s="27" t="s">
        <v>68</v>
      </c>
      <c r="F89" s="27">
        <v>74</v>
      </c>
      <c r="G89" s="27" t="s">
        <v>83</v>
      </c>
      <c r="H89" s="27"/>
      <c r="I89" s="27">
        <v>1.1499999999999999</v>
      </c>
      <c r="J89" s="28">
        <v>10.5</v>
      </c>
      <c r="K89" s="55">
        <f t="shared" si="2"/>
        <v>893.55</v>
      </c>
      <c r="L89" s="27"/>
      <c r="M89" s="56"/>
      <c r="N89" s="54"/>
      <c r="O89" s="54"/>
      <c r="P89" s="54"/>
      <c r="Q89" s="54"/>
      <c r="R89" s="54"/>
      <c r="S89" s="55"/>
      <c r="T89" s="55"/>
    </row>
    <row r="90" spans="5:20" ht="15.6" x14ac:dyDescent="0.3">
      <c r="E90" s="25" t="s">
        <v>187</v>
      </c>
      <c r="F90" s="25">
        <v>45</v>
      </c>
      <c r="G90" s="25" t="s">
        <v>82</v>
      </c>
      <c r="H90" s="46"/>
      <c r="I90" s="46"/>
      <c r="J90" s="47"/>
      <c r="K90" s="47"/>
      <c r="L90" s="25">
        <v>0.42</v>
      </c>
      <c r="M90" s="48">
        <f t="shared" si="1"/>
        <v>22.679999999999996</v>
      </c>
      <c r="N90" s="49"/>
      <c r="O90" s="49"/>
      <c r="P90" s="49"/>
      <c r="Q90" s="49"/>
      <c r="R90" s="49"/>
      <c r="S90" s="57"/>
      <c r="T90" s="57"/>
    </row>
    <row r="91" spans="5:20" ht="15.6" x14ac:dyDescent="0.3">
      <c r="E91" s="20" t="s">
        <v>33</v>
      </c>
      <c r="F91" s="20">
        <v>22</v>
      </c>
      <c r="G91" s="20" t="s">
        <v>82</v>
      </c>
      <c r="H91" s="20"/>
      <c r="I91" s="20">
        <v>1.1499999999999999</v>
      </c>
      <c r="J91" s="21">
        <v>61</v>
      </c>
      <c r="K91" s="57">
        <f t="shared" si="2"/>
        <v>1543.2999999999997</v>
      </c>
      <c r="L91" s="20"/>
      <c r="M91" s="58"/>
      <c r="N91" s="49"/>
      <c r="O91" s="49"/>
      <c r="P91" s="49"/>
      <c r="Q91" s="49"/>
      <c r="R91" s="49"/>
      <c r="S91" s="57"/>
      <c r="T91" s="57"/>
    </row>
    <row r="92" spans="5:20" ht="15.6" x14ac:dyDescent="0.3">
      <c r="E92" s="20" t="s">
        <v>34</v>
      </c>
      <c r="F92" s="20">
        <v>120</v>
      </c>
      <c r="G92" s="20" t="s">
        <v>83</v>
      </c>
      <c r="H92" s="20"/>
      <c r="I92" s="20">
        <v>1.1499999999999999</v>
      </c>
      <c r="J92" s="21">
        <v>4.9000000000000004</v>
      </c>
      <c r="K92" s="57">
        <f t="shared" si="2"/>
        <v>676.19999999999993</v>
      </c>
      <c r="L92" s="20"/>
      <c r="M92" s="58"/>
      <c r="N92" s="49"/>
      <c r="O92" s="49"/>
      <c r="P92" s="49"/>
      <c r="Q92" s="49"/>
      <c r="R92" s="49"/>
      <c r="S92" s="57"/>
      <c r="T92" s="57"/>
    </row>
    <row r="93" spans="5:20" ht="15.6" x14ac:dyDescent="0.3">
      <c r="E93" s="20" t="s">
        <v>35</v>
      </c>
      <c r="F93" s="20">
        <v>216</v>
      </c>
      <c r="G93" s="20" t="s">
        <v>83</v>
      </c>
      <c r="H93" s="20"/>
      <c r="I93" s="20">
        <v>1.1499999999999999</v>
      </c>
      <c r="J93" s="21">
        <v>7</v>
      </c>
      <c r="K93" s="57">
        <f t="shared" si="2"/>
        <v>1738.7999999999997</v>
      </c>
      <c r="L93" s="20"/>
      <c r="M93" s="58"/>
      <c r="N93" s="49"/>
      <c r="O93" s="49"/>
      <c r="P93" s="49"/>
      <c r="Q93" s="49"/>
      <c r="R93" s="49"/>
      <c r="S93" s="57"/>
      <c r="T93" s="57"/>
    </row>
    <row r="94" spans="5:20" ht="15.6" x14ac:dyDescent="0.3">
      <c r="E94" s="26" t="s">
        <v>188</v>
      </c>
      <c r="F94" s="26">
        <v>342</v>
      </c>
      <c r="G94" s="26" t="s">
        <v>82</v>
      </c>
      <c r="H94" s="51"/>
      <c r="I94" s="51"/>
      <c r="J94" s="52"/>
      <c r="K94" s="52">
        <f t="shared" si="2"/>
        <v>0</v>
      </c>
      <c r="L94" s="26">
        <v>0.25</v>
      </c>
      <c r="M94" s="53">
        <f t="shared" si="1"/>
        <v>102.6</v>
      </c>
      <c r="N94" s="54"/>
      <c r="O94" s="54"/>
      <c r="P94" s="54"/>
      <c r="Q94" s="54"/>
      <c r="R94" s="54"/>
      <c r="S94" s="55"/>
      <c r="T94" s="55"/>
    </row>
    <row r="95" spans="5:20" ht="15.6" x14ac:dyDescent="0.3">
      <c r="E95" s="27" t="s">
        <v>60</v>
      </c>
      <c r="F95" s="27">
        <v>376</v>
      </c>
      <c r="G95" s="27" t="s">
        <v>82</v>
      </c>
      <c r="H95" s="27"/>
      <c r="I95" s="27">
        <v>1.1499999999999999</v>
      </c>
      <c r="J95" s="28">
        <v>24</v>
      </c>
      <c r="K95" s="55">
        <f t="shared" si="2"/>
        <v>10377.599999999999</v>
      </c>
      <c r="L95" s="27"/>
      <c r="M95" s="56"/>
      <c r="N95" s="54"/>
      <c r="O95" s="54"/>
      <c r="P95" s="54"/>
      <c r="Q95" s="54"/>
      <c r="R95" s="54"/>
      <c r="S95" s="55"/>
      <c r="T95" s="55"/>
    </row>
    <row r="96" spans="5:20" ht="15.6" x14ac:dyDescent="0.3">
      <c r="E96" s="27" t="s">
        <v>36</v>
      </c>
      <c r="F96" s="27">
        <v>380</v>
      </c>
      <c r="G96" s="27" t="s">
        <v>83</v>
      </c>
      <c r="H96" s="27"/>
      <c r="I96" s="27">
        <v>1.1499999999999999</v>
      </c>
      <c r="J96" s="28">
        <v>10.1</v>
      </c>
      <c r="K96" s="55">
        <f t="shared" si="2"/>
        <v>4413.7</v>
      </c>
      <c r="L96" s="27"/>
      <c r="M96" s="56"/>
      <c r="N96" s="54"/>
      <c r="O96" s="54"/>
      <c r="P96" s="54"/>
      <c r="Q96" s="54"/>
      <c r="R96" s="54"/>
      <c r="S96" s="55"/>
      <c r="T96" s="55"/>
    </row>
    <row r="97" spans="5:20" ht="15.6" x14ac:dyDescent="0.3">
      <c r="E97" s="25" t="s">
        <v>189</v>
      </c>
      <c r="F97" s="25">
        <v>74</v>
      </c>
      <c r="G97" s="25" t="s">
        <v>83</v>
      </c>
      <c r="H97" s="46"/>
      <c r="I97" s="46"/>
      <c r="J97" s="47"/>
      <c r="K97" s="47"/>
      <c r="L97" s="25">
        <v>2.5000000000000001E-2</v>
      </c>
      <c r="M97" s="48">
        <f t="shared" si="1"/>
        <v>2.2200000000000002</v>
      </c>
      <c r="N97" s="49"/>
      <c r="O97" s="49"/>
      <c r="P97" s="49"/>
      <c r="Q97" s="49"/>
      <c r="R97" s="49"/>
      <c r="S97" s="57"/>
      <c r="T97" s="57"/>
    </row>
    <row r="98" spans="5:20" ht="15.6" x14ac:dyDescent="0.3">
      <c r="E98" s="20" t="s">
        <v>48</v>
      </c>
      <c r="F98" s="20">
        <v>19</v>
      </c>
      <c r="G98" s="20" t="s">
        <v>83</v>
      </c>
      <c r="H98" s="20"/>
      <c r="I98" s="20">
        <v>1.05</v>
      </c>
      <c r="J98" s="21">
        <v>71</v>
      </c>
      <c r="K98" s="57">
        <f t="shared" si="2"/>
        <v>1416.45</v>
      </c>
      <c r="L98" s="20"/>
      <c r="M98" s="58"/>
      <c r="N98" s="49"/>
      <c r="O98" s="49"/>
      <c r="P98" s="49"/>
      <c r="Q98" s="49"/>
      <c r="R98" s="49"/>
      <c r="S98" s="57"/>
      <c r="T98" s="57"/>
    </row>
    <row r="99" spans="5:20" ht="15.6" x14ac:dyDescent="0.3">
      <c r="E99" s="20" t="s">
        <v>49</v>
      </c>
      <c r="F99" s="20">
        <v>36</v>
      </c>
      <c r="G99" s="20" t="s">
        <v>83</v>
      </c>
      <c r="H99" s="20"/>
      <c r="I99" s="20">
        <v>1.05</v>
      </c>
      <c r="J99" s="21">
        <v>68</v>
      </c>
      <c r="K99" s="57">
        <f t="shared" si="2"/>
        <v>2570.4</v>
      </c>
      <c r="L99" s="20"/>
      <c r="M99" s="58"/>
      <c r="N99" s="49"/>
      <c r="O99" s="49"/>
      <c r="P99" s="49"/>
      <c r="Q99" s="49"/>
      <c r="R99" s="49"/>
      <c r="S99" s="57"/>
      <c r="T99" s="57"/>
    </row>
    <row r="100" spans="5:20" ht="15.6" x14ac:dyDescent="0.3">
      <c r="E100" s="20" t="s">
        <v>50</v>
      </c>
      <c r="F100" s="20">
        <v>38</v>
      </c>
      <c r="G100" s="20" t="s">
        <v>83</v>
      </c>
      <c r="H100" s="20"/>
      <c r="I100" s="20">
        <v>1.05</v>
      </c>
      <c r="J100" s="21">
        <v>68</v>
      </c>
      <c r="K100" s="57">
        <f t="shared" si="2"/>
        <v>2713.2000000000003</v>
      </c>
      <c r="L100" s="20"/>
      <c r="M100" s="58"/>
      <c r="N100" s="49"/>
      <c r="O100" s="49"/>
      <c r="P100" s="49"/>
      <c r="Q100" s="49"/>
      <c r="R100" s="49"/>
      <c r="S100" s="57"/>
      <c r="T100" s="57"/>
    </row>
    <row r="101" spans="5:20" ht="15.6" x14ac:dyDescent="0.3">
      <c r="E101" s="20" t="s">
        <v>51</v>
      </c>
      <c r="F101" s="20">
        <v>38</v>
      </c>
      <c r="G101" s="20" t="s">
        <v>83</v>
      </c>
      <c r="H101" s="20"/>
      <c r="I101" s="20">
        <v>1.2</v>
      </c>
      <c r="J101" s="21">
        <v>8</v>
      </c>
      <c r="K101" s="57">
        <f t="shared" si="2"/>
        <v>364.8</v>
      </c>
      <c r="L101" s="20"/>
      <c r="M101" s="58"/>
      <c r="N101" s="49"/>
      <c r="O101" s="49"/>
      <c r="P101" s="49"/>
      <c r="Q101" s="49"/>
      <c r="R101" s="49"/>
      <c r="S101" s="57"/>
      <c r="T101" s="57"/>
    </row>
    <row r="102" spans="5:20" ht="15.6" x14ac:dyDescent="0.3">
      <c r="E102" s="26" t="s">
        <v>190</v>
      </c>
      <c r="F102" s="26">
        <v>54</v>
      </c>
      <c r="G102" s="26" t="s">
        <v>83</v>
      </c>
      <c r="H102" s="51"/>
      <c r="I102" s="51"/>
      <c r="J102" s="52"/>
      <c r="K102" s="52"/>
      <c r="L102" s="26">
        <v>0.1</v>
      </c>
      <c r="M102" s="53">
        <f t="shared" si="1"/>
        <v>6.48</v>
      </c>
      <c r="N102" s="54"/>
      <c r="O102" s="54"/>
      <c r="P102" s="54"/>
      <c r="Q102" s="54"/>
      <c r="R102" s="54"/>
      <c r="S102" s="55"/>
      <c r="T102" s="55"/>
    </row>
    <row r="103" spans="5:20" ht="15.6" x14ac:dyDescent="0.3">
      <c r="E103" s="27" t="s">
        <v>52</v>
      </c>
      <c r="F103" s="27">
        <v>38</v>
      </c>
      <c r="G103" s="27" t="s">
        <v>83</v>
      </c>
      <c r="H103" s="27"/>
      <c r="I103" s="27">
        <v>1.2</v>
      </c>
      <c r="J103" s="28">
        <v>95</v>
      </c>
      <c r="K103" s="55">
        <f t="shared" si="2"/>
        <v>4332</v>
      </c>
      <c r="L103" s="27"/>
      <c r="M103" s="56"/>
      <c r="N103" s="54"/>
      <c r="O103" s="54"/>
      <c r="P103" s="54"/>
      <c r="Q103" s="54"/>
      <c r="R103" s="54"/>
      <c r="S103" s="55"/>
      <c r="T103" s="55"/>
    </row>
    <row r="104" spans="5:20" ht="15.6" x14ac:dyDescent="0.3">
      <c r="E104" s="25" t="s">
        <v>191</v>
      </c>
      <c r="F104" s="25">
        <v>16</v>
      </c>
      <c r="G104" s="25" t="s">
        <v>110</v>
      </c>
      <c r="H104" s="46"/>
      <c r="I104" s="46"/>
      <c r="J104" s="47"/>
      <c r="K104" s="47"/>
      <c r="L104" s="25">
        <v>6</v>
      </c>
      <c r="M104" s="48">
        <f t="shared" si="1"/>
        <v>115.19999999999999</v>
      </c>
      <c r="N104" s="49"/>
      <c r="O104" s="49"/>
      <c r="P104" s="49"/>
      <c r="Q104" s="49"/>
      <c r="R104" s="49"/>
      <c r="S104" s="57"/>
      <c r="T104" s="57"/>
    </row>
    <row r="105" spans="5:20" ht="15.6" x14ac:dyDescent="0.3">
      <c r="E105" s="20" t="s">
        <v>40</v>
      </c>
      <c r="F105" s="20">
        <v>560</v>
      </c>
      <c r="G105" s="20" t="s">
        <v>83</v>
      </c>
      <c r="H105" s="20"/>
      <c r="I105" s="20">
        <v>1.1499999999999999</v>
      </c>
      <c r="J105" s="21">
        <v>28</v>
      </c>
      <c r="K105" s="57">
        <f t="shared" si="2"/>
        <v>18031.999999999996</v>
      </c>
      <c r="L105" s="20"/>
      <c r="M105" s="58"/>
      <c r="N105" s="49"/>
      <c r="O105" s="49"/>
      <c r="P105" s="49"/>
      <c r="Q105" s="49"/>
      <c r="R105" s="49"/>
      <c r="S105" s="57"/>
      <c r="T105" s="57"/>
    </row>
    <row r="106" spans="5:20" ht="15.6" x14ac:dyDescent="0.3">
      <c r="E106" s="20" t="s">
        <v>31</v>
      </c>
      <c r="F106" s="20">
        <v>260</v>
      </c>
      <c r="G106" s="20" t="s">
        <v>83</v>
      </c>
      <c r="H106" s="20"/>
      <c r="I106" s="20">
        <v>1.1499999999999999</v>
      </c>
      <c r="J106" s="21">
        <v>8</v>
      </c>
      <c r="K106" s="57">
        <f t="shared" si="2"/>
        <v>2392</v>
      </c>
      <c r="L106" s="20"/>
      <c r="M106" s="58"/>
      <c r="N106" s="49"/>
      <c r="O106" s="49"/>
      <c r="P106" s="49"/>
      <c r="Q106" s="49"/>
      <c r="R106" s="49"/>
      <c r="S106" s="57"/>
      <c r="T106" s="57"/>
    </row>
    <row r="107" spans="5:20" ht="15.6" x14ac:dyDescent="0.3">
      <c r="E107" s="20" t="s">
        <v>32</v>
      </c>
      <c r="F107" s="20">
        <v>295</v>
      </c>
      <c r="G107" s="20" t="s">
        <v>83</v>
      </c>
      <c r="H107" s="20"/>
      <c r="I107" s="20">
        <v>1.1499999999999999</v>
      </c>
      <c r="J107" s="21">
        <v>12</v>
      </c>
      <c r="K107" s="57">
        <f t="shared" si="2"/>
        <v>4070.9999999999995</v>
      </c>
      <c r="L107" s="20"/>
      <c r="M107" s="58"/>
      <c r="N107" s="49"/>
      <c r="O107" s="49"/>
      <c r="P107" s="49"/>
      <c r="Q107" s="49"/>
      <c r="R107" s="49"/>
      <c r="S107" s="57"/>
      <c r="T107" s="57"/>
    </row>
    <row r="108" spans="5:20" ht="15.6" x14ac:dyDescent="0.3">
      <c r="E108" s="25"/>
      <c r="F108" s="20"/>
      <c r="G108" s="20"/>
      <c r="H108" s="20"/>
      <c r="I108" s="20"/>
      <c r="J108" s="21"/>
      <c r="K108" s="57"/>
      <c r="L108" s="20"/>
      <c r="M108" s="58"/>
      <c r="N108" s="49"/>
      <c r="O108" s="49"/>
      <c r="P108" s="49"/>
      <c r="Q108" s="49"/>
      <c r="R108" s="49"/>
      <c r="S108" s="57"/>
      <c r="T108" s="57"/>
    </row>
    <row r="109" spans="5:20" ht="17.399999999999999" x14ac:dyDescent="0.3">
      <c r="E109" s="75"/>
      <c r="F109" s="20"/>
      <c r="G109" s="20"/>
      <c r="H109" s="20"/>
      <c r="I109" s="20"/>
      <c r="J109" s="21"/>
      <c r="K109" s="57"/>
      <c r="L109" s="20"/>
      <c r="M109" s="58"/>
      <c r="N109" s="49"/>
      <c r="O109" s="49"/>
      <c r="P109" s="49"/>
      <c r="Q109" s="49"/>
      <c r="R109" s="49"/>
      <c r="S109" s="57"/>
      <c r="T109" s="57"/>
    </row>
    <row r="110" spans="5:20" ht="15.6" x14ac:dyDescent="0.3">
      <c r="E110" s="26"/>
      <c r="F110" s="26"/>
      <c r="G110" s="26"/>
      <c r="H110" s="51"/>
      <c r="I110" s="51"/>
      <c r="J110" s="52"/>
      <c r="K110" s="52"/>
      <c r="L110" s="26"/>
      <c r="M110" s="53"/>
      <c r="N110" s="54"/>
      <c r="O110" s="54"/>
      <c r="P110" s="54"/>
      <c r="Q110" s="54"/>
      <c r="R110" s="54"/>
      <c r="S110" s="55"/>
      <c r="T110" s="55"/>
    </row>
    <row r="111" spans="5:20" ht="15.6" x14ac:dyDescent="0.3">
      <c r="E111" s="27"/>
      <c r="F111" s="27"/>
      <c r="G111" s="27"/>
      <c r="H111" s="54"/>
      <c r="I111" s="54"/>
      <c r="J111" s="55"/>
      <c r="K111" s="55"/>
      <c r="L111" s="27"/>
      <c r="M111" s="56"/>
      <c r="N111" s="54"/>
      <c r="O111" s="54"/>
      <c r="P111" s="54"/>
      <c r="Q111" s="54"/>
      <c r="R111" s="54"/>
      <c r="S111" s="55"/>
      <c r="T111" s="55"/>
    </row>
    <row r="112" spans="5:20" ht="15.6" x14ac:dyDescent="0.3">
      <c r="N112" s="54"/>
      <c r="O112" s="54"/>
      <c r="P112" s="54"/>
      <c r="Q112" s="54"/>
      <c r="R112" s="54"/>
      <c r="S112" s="55"/>
      <c r="T112" s="55"/>
    </row>
    <row r="113" spans="5:20" ht="15.6" x14ac:dyDescent="0.3">
      <c r="N113" s="49"/>
      <c r="O113" s="49"/>
      <c r="P113" s="49"/>
      <c r="Q113" s="49"/>
      <c r="R113" s="49"/>
      <c r="S113" s="57"/>
      <c r="T113" s="57"/>
    </row>
    <row r="114" spans="5:20" ht="15.6" x14ac:dyDescent="0.3">
      <c r="N114" s="49"/>
      <c r="O114" s="49"/>
      <c r="P114" s="49"/>
      <c r="Q114" s="49"/>
      <c r="R114" s="49"/>
      <c r="S114" s="57"/>
      <c r="T114" s="57"/>
    </row>
    <row r="115" spans="5:20" ht="15.6" x14ac:dyDescent="0.3">
      <c r="E115" s="44" t="s">
        <v>192</v>
      </c>
      <c r="F115" s="44">
        <v>246</v>
      </c>
      <c r="G115" s="44" t="s">
        <v>82</v>
      </c>
      <c r="H115" s="44"/>
      <c r="I115" s="44">
        <v>1</v>
      </c>
      <c r="J115" s="42"/>
      <c r="K115" s="42"/>
      <c r="L115" s="59"/>
      <c r="M115" s="59"/>
      <c r="N115" s="59"/>
      <c r="O115" s="59"/>
      <c r="P115" s="59"/>
      <c r="Q115" s="59"/>
      <c r="R115" s="59"/>
      <c r="S115" s="42">
        <v>160</v>
      </c>
      <c r="T115" s="42">
        <f>S115*F115</f>
        <v>39360</v>
      </c>
    </row>
    <row r="116" spans="5:20" ht="15.6" x14ac:dyDescent="0.3">
      <c r="E116" s="20"/>
      <c r="F116" s="20"/>
      <c r="G116" s="20"/>
      <c r="H116" s="20"/>
      <c r="I116" s="20"/>
      <c r="J116" s="21"/>
      <c r="K116" s="21"/>
      <c r="L116" s="49"/>
      <c r="M116" s="49"/>
      <c r="N116" s="37" t="s">
        <v>16</v>
      </c>
      <c r="O116" s="39">
        <v>8</v>
      </c>
      <c r="P116" s="39"/>
      <c r="Q116" s="45">
        <v>24</v>
      </c>
      <c r="R116" s="39">
        <f>Q116*O116</f>
        <v>192</v>
      </c>
      <c r="S116" s="38"/>
      <c r="T116" s="38"/>
    </row>
    <row r="117" spans="5:20" ht="15.6" x14ac:dyDescent="0.3">
      <c r="E117" s="20"/>
      <c r="F117" s="20"/>
      <c r="G117" s="20"/>
      <c r="H117" s="20"/>
      <c r="I117" s="20"/>
      <c r="J117" s="21"/>
      <c r="K117" s="21"/>
      <c r="L117" s="49"/>
      <c r="M117" s="49"/>
      <c r="N117" s="37" t="s">
        <v>17</v>
      </c>
      <c r="O117" s="39">
        <v>26</v>
      </c>
      <c r="P117" s="39"/>
      <c r="Q117" s="45">
        <v>16</v>
      </c>
      <c r="R117" s="39">
        <f t="shared" ref="R117:R132" si="7">Q117*O117</f>
        <v>416</v>
      </c>
      <c r="S117" s="38"/>
      <c r="T117" s="38"/>
    </row>
    <row r="118" spans="5:20" ht="15.6" x14ac:dyDescent="0.3">
      <c r="E118" s="20"/>
      <c r="F118" s="20"/>
      <c r="G118" s="20"/>
      <c r="H118" s="20"/>
      <c r="I118" s="20"/>
      <c r="J118" s="21"/>
      <c r="K118" s="21"/>
      <c r="L118" s="49"/>
      <c r="M118" s="49"/>
      <c r="N118" s="37" t="s">
        <v>18</v>
      </c>
      <c r="O118" s="39"/>
      <c r="P118" s="39"/>
      <c r="Q118" s="45"/>
      <c r="R118" s="39">
        <f t="shared" si="7"/>
        <v>0</v>
      </c>
      <c r="S118" s="38"/>
      <c r="T118" s="38"/>
    </row>
    <row r="119" spans="5:20" ht="15.6" x14ac:dyDescent="0.3">
      <c r="E119" s="20"/>
      <c r="F119" s="20"/>
      <c r="G119" s="20"/>
      <c r="H119" s="20"/>
      <c r="I119" s="20"/>
      <c r="J119" s="21"/>
      <c r="K119" s="21"/>
      <c r="L119" s="49"/>
      <c r="M119" s="49"/>
      <c r="N119" s="37" t="s">
        <v>148</v>
      </c>
      <c r="O119" s="39">
        <v>47</v>
      </c>
      <c r="P119" s="39"/>
      <c r="Q119" s="45">
        <v>24</v>
      </c>
      <c r="R119" s="39">
        <f t="shared" si="7"/>
        <v>1128</v>
      </c>
      <c r="S119" s="38"/>
      <c r="T119" s="38"/>
    </row>
    <row r="120" spans="5:20" ht="15.6" x14ac:dyDescent="0.3">
      <c r="E120" s="20"/>
      <c r="F120" s="20"/>
      <c r="G120" s="20"/>
      <c r="H120" s="20"/>
      <c r="I120" s="20"/>
      <c r="J120" s="21"/>
      <c r="K120" s="21"/>
      <c r="L120" s="49"/>
      <c r="M120" s="49"/>
      <c r="N120" s="37" t="s">
        <v>149</v>
      </c>
      <c r="O120" s="39">
        <v>46</v>
      </c>
      <c r="P120" s="39"/>
      <c r="Q120" s="45">
        <v>16</v>
      </c>
      <c r="R120" s="39">
        <f t="shared" si="7"/>
        <v>736</v>
      </c>
      <c r="S120" s="38"/>
      <c r="T120" s="38"/>
    </row>
    <row r="121" spans="5:20" ht="15.6" x14ac:dyDescent="0.3">
      <c r="E121" s="20"/>
      <c r="F121" s="20"/>
      <c r="G121" s="20"/>
      <c r="H121" s="20"/>
      <c r="I121" s="20"/>
      <c r="J121" s="21"/>
      <c r="K121" s="21"/>
      <c r="L121" s="49"/>
      <c r="M121" s="49"/>
      <c r="N121" s="37" t="s">
        <v>20</v>
      </c>
      <c r="O121" s="39">
        <v>21</v>
      </c>
      <c r="P121" s="39"/>
      <c r="Q121" s="45">
        <v>16</v>
      </c>
      <c r="R121" s="39">
        <f t="shared" si="7"/>
        <v>336</v>
      </c>
      <c r="S121" s="38"/>
      <c r="T121" s="38"/>
    </row>
    <row r="122" spans="5:20" ht="15.6" x14ac:dyDescent="0.3">
      <c r="E122" s="20"/>
      <c r="F122" s="20"/>
      <c r="G122" s="20"/>
      <c r="H122" s="20"/>
      <c r="I122" s="20"/>
      <c r="J122" s="21"/>
      <c r="K122" s="21"/>
      <c r="L122" s="49"/>
      <c r="M122" s="49"/>
      <c r="N122" s="37" t="s">
        <v>22</v>
      </c>
      <c r="O122" s="39"/>
      <c r="P122" s="39"/>
      <c r="Q122" s="45"/>
      <c r="R122" s="39">
        <f t="shared" si="7"/>
        <v>0</v>
      </c>
      <c r="S122" s="38"/>
      <c r="T122" s="38"/>
    </row>
    <row r="123" spans="5:20" ht="15.6" x14ac:dyDescent="0.3">
      <c r="E123" s="20"/>
      <c r="F123" s="20"/>
      <c r="G123" s="20"/>
      <c r="H123" s="20"/>
      <c r="I123" s="20"/>
      <c r="J123" s="21"/>
      <c r="K123" s="21"/>
      <c r="L123" s="49"/>
      <c r="M123" s="49"/>
      <c r="N123" s="37" t="s">
        <v>23</v>
      </c>
      <c r="O123" s="39"/>
      <c r="P123" s="39"/>
      <c r="Q123" s="45"/>
      <c r="R123" s="39">
        <f t="shared" si="7"/>
        <v>0</v>
      </c>
      <c r="S123" s="38"/>
      <c r="T123" s="38"/>
    </row>
    <row r="124" spans="5:20" ht="15.6" x14ac:dyDescent="0.3">
      <c r="E124" s="20"/>
      <c r="F124" s="20"/>
      <c r="G124" s="20"/>
      <c r="H124" s="20"/>
      <c r="I124" s="20"/>
      <c r="J124" s="21"/>
      <c r="K124" s="21"/>
      <c r="L124" s="49"/>
      <c r="M124" s="49"/>
      <c r="N124" s="37" t="s">
        <v>27</v>
      </c>
      <c r="O124" s="39">
        <v>16</v>
      </c>
      <c r="P124" s="39"/>
      <c r="Q124" s="45">
        <v>240</v>
      </c>
      <c r="R124" s="39">
        <f t="shared" si="7"/>
        <v>3840</v>
      </c>
      <c r="S124" s="38"/>
      <c r="T124" s="38"/>
    </row>
    <row r="125" spans="5:20" ht="15.6" x14ac:dyDescent="0.3">
      <c r="E125" s="20"/>
      <c r="F125" s="20"/>
      <c r="G125" s="20"/>
      <c r="H125" s="20"/>
      <c r="I125" s="20"/>
      <c r="J125" s="21"/>
      <c r="K125" s="21"/>
      <c r="L125" s="49"/>
      <c r="M125" s="49"/>
      <c r="N125" s="37" t="s">
        <v>28</v>
      </c>
      <c r="O125" s="39">
        <v>14</v>
      </c>
      <c r="P125" s="39"/>
      <c r="Q125" s="45">
        <v>240</v>
      </c>
      <c r="R125" s="39">
        <f t="shared" si="7"/>
        <v>3360</v>
      </c>
      <c r="S125" s="38"/>
      <c r="T125" s="38"/>
    </row>
    <row r="126" spans="5:20" ht="15.6" x14ac:dyDescent="0.3">
      <c r="E126" s="20"/>
      <c r="F126" s="20"/>
      <c r="G126" s="20"/>
      <c r="H126" s="20"/>
      <c r="I126" s="20"/>
      <c r="J126" s="21"/>
      <c r="K126" s="21"/>
      <c r="L126" s="49"/>
      <c r="M126" s="49"/>
      <c r="N126" s="37" t="s">
        <v>29</v>
      </c>
      <c r="O126" s="39">
        <v>31</v>
      </c>
      <c r="P126" s="39"/>
      <c r="Q126" s="45">
        <v>320</v>
      </c>
      <c r="R126" s="39">
        <f t="shared" si="7"/>
        <v>9920</v>
      </c>
      <c r="S126" s="38"/>
      <c r="T126" s="38"/>
    </row>
    <row r="127" spans="5:20" ht="15.6" x14ac:dyDescent="0.3">
      <c r="E127" s="20"/>
      <c r="F127" s="20"/>
      <c r="G127" s="20"/>
      <c r="H127" s="20"/>
      <c r="I127" s="20"/>
      <c r="J127" s="21"/>
      <c r="K127" s="21"/>
      <c r="L127" s="49"/>
      <c r="M127" s="49"/>
      <c r="N127" s="37" t="s">
        <v>30</v>
      </c>
      <c r="O127" s="39">
        <v>18</v>
      </c>
      <c r="P127" s="39"/>
      <c r="Q127" s="45">
        <v>400</v>
      </c>
      <c r="R127" s="39">
        <f t="shared" si="7"/>
        <v>7200</v>
      </c>
      <c r="S127" s="38"/>
      <c r="T127" s="38"/>
    </row>
    <row r="128" spans="5:20" ht="15.6" x14ac:dyDescent="0.3">
      <c r="E128" s="20"/>
      <c r="F128" s="20"/>
      <c r="G128" s="20"/>
      <c r="H128" s="20"/>
      <c r="I128" s="20"/>
      <c r="J128" s="21"/>
      <c r="K128" s="21"/>
      <c r="L128" s="49"/>
      <c r="M128" s="49"/>
      <c r="N128" s="37" t="s">
        <v>53</v>
      </c>
      <c r="O128" s="39">
        <v>52</v>
      </c>
      <c r="P128" s="39"/>
      <c r="Q128" s="45">
        <v>400</v>
      </c>
      <c r="R128" s="39">
        <f t="shared" si="7"/>
        <v>20800</v>
      </c>
      <c r="S128" s="38"/>
      <c r="T128" s="38"/>
    </row>
    <row r="129" spans="5:20" ht="15.6" x14ac:dyDescent="0.3">
      <c r="E129" s="20"/>
      <c r="F129" s="20"/>
      <c r="G129" s="20"/>
      <c r="H129" s="20"/>
      <c r="I129" s="20"/>
      <c r="J129" s="21"/>
      <c r="K129" s="21"/>
      <c r="L129" s="49"/>
      <c r="M129" s="49"/>
      <c r="N129" s="37" t="s">
        <v>54</v>
      </c>
      <c r="O129" s="39">
        <v>41</v>
      </c>
      <c r="P129" s="39"/>
      <c r="Q129" s="45">
        <v>80</v>
      </c>
      <c r="R129" s="39">
        <f t="shared" si="7"/>
        <v>3280</v>
      </c>
      <c r="S129" s="38"/>
      <c r="T129" s="38"/>
    </row>
    <row r="130" spans="5:20" ht="15.6" x14ac:dyDescent="0.3">
      <c r="E130" s="20"/>
      <c r="F130" s="20"/>
      <c r="G130" s="20"/>
      <c r="H130" s="20"/>
      <c r="I130" s="20"/>
      <c r="J130" s="21"/>
      <c r="K130" s="21"/>
      <c r="L130" s="49"/>
      <c r="M130" s="49"/>
      <c r="N130" s="37" t="s">
        <v>55</v>
      </c>
      <c r="O130" s="39">
        <v>12</v>
      </c>
      <c r="P130" s="39"/>
      <c r="Q130" s="45">
        <v>120</v>
      </c>
      <c r="R130" s="39">
        <f t="shared" si="7"/>
        <v>1440</v>
      </c>
      <c r="S130" s="38"/>
      <c r="T130" s="38"/>
    </row>
    <row r="131" spans="5:20" ht="15.6" x14ac:dyDescent="0.3">
      <c r="E131" s="20"/>
      <c r="F131" s="20"/>
      <c r="G131" s="20"/>
      <c r="H131" s="20"/>
      <c r="I131" s="20"/>
      <c r="J131" s="21"/>
      <c r="K131" s="21"/>
      <c r="L131" s="49"/>
      <c r="M131" s="49"/>
      <c r="N131" s="37" t="s">
        <v>56</v>
      </c>
      <c r="O131" s="39">
        <v>14</v>
      </c>
      <c r="P131" s="39"/>
      <c r="Q131" s="45">
        <v>120</v>
      </c>
      <c r="R131" s="39">
        <f t="shared" si="7"/>
        <v>1680</v>
      </c>
      <c r="S131" s="38"/>
      <c r="T131" s="38"/>
    </row>
    <row r="132" spans="5:20" ht="15.6" x14ac:dyDescent="0.3">
      <c r="E132" s="20"/>
      <c r="F132" s="20"/>
      <c r="G132" s="20"/>
      <c r="H132" s="20"/>
      <c r="I132" s="20"/>
      <c r="J132" s="23"/>
      <c r="K132" s="23"/>
      <c r="L132" s="49"/>
      <c r="M132" s="49"/>
      <c r="N132" s="66" t="s">
        <v>152</v>
      </c>
      <c r="O132" s="66">
        <v>46</v>
      </c>
      <c r="P132" s="66"/>
      <c r="Q132" s="67">
        <v>400</v>
      </c>
      <c r="R132" s="68">
        <f t="shared" si="7"/>
        <v>18400</v>
      </c>
      <c r="S132" s="38"/>
      <c r="T132" s="38"/>
    </row>
    <row r="133" spans="5:20" ht="15.6" x14ac:dyDescent="0.3">
      <c r="E133" s="44" t="s">
        <v>195</v>
      </c>
      <c r="F133" s="44"/>
      <c r="G133" s="44"/>
      <c r="H133" s="44"/>
      <c r="I133" s="44"/>
      <c r="J133" s="42"/>
      <c r="K133" s="42"/>
      <c r="L133" s="59"/>
      <c r="M133" s="59"/>
      <c r="N133" s="59"/>
      <c r="O133" s="59"/>
      <c r="P133" s="59"/>
      <c r="Q133" s="77"/>
      <c r="R133" s="78"/>
      <c r="S133" s="42"/>
      <c r="T133" s="42">
        <v>87000</v>
      </c>
    </row>
    <row r="134" spans="5:20" ht="15.6" x14ac:dyDescent="0.3">
      <c r="E134" s="44" t="s">
        <v>194</v>
      </c>
      <c r="F134" s="44"/>
      <c r="G134" s="44"/>
      <c r="H134" s="44"/>
      <c r="I134" s="44"/>
      <c r="J134" s="42"/>
      <c r="K134" s="42"/>
      <c r="L134" s="59"/>
      <c r="M134" s="59"/>
      <c r="N134" s="59"/>
      <c r="O134" s="59"/>
      <c r="P134" s="59"/>
      <c r="Q134" s="77"/>
      <c r="R134" s="78"/>
      <c r="S134" s="42"/>
      <c r="T134" s="42">
        <v>68000</v>
      </c>
    </row>
    <row r="135" spans="5:20" ht="15.6" x14ac:dyDescent="0.3">
      <c r="E135" s="44" t="s">
        <v>193</v>
      </c>
      <c r="F135" s="44"/>
      <c r="G135" s="44"/>
      <c r="H135" s="44"/>
      <c r="I135" s="44"/>
      <c r="J135" s="42"/>
      <c r="K135" s="42"/>
      <c r="L135" s="59"/>
      <c r="M135" s="59"/>
      <c r="N135" s="59"/>
      <c r="O135" s="59"/>
      <c r="P135" s="59"/>
      <c r="Q135" s="77"/>
      <c r="R135" s="78"/>
      <c r="S135" s="42"/>
      <c r="T135" s="42">
        <v>55000</v>
      </c>
    </row>
    <row r="136" spans="5:20" ht="15.6" x14ac:dyDescent="0.3">
      <c r="E136" s="44" t="s">
        <v>144</v>
      </c>
      <c r="F136" s="44">
        <v>6</v>
      </c>
      <c r="G136" s="44" t="s">
        <v>110</v>
      </c>
      <c r="H136" s="44"/>
      <c r="I136" s="44">
        <v>1</v>
      </c>
      <c r="J136" s="42"/>
      <c r="K136" s="50"/>
      <c r="L136" s="59"/>
      <c r="M136" s="59"/>
      <c r="N136" s="59"/>
      <c r="O136" s="59"/>
      <c r="P136" s="59"/>
      <c r="Q136" s="59"/>
      <c r="R136" s="50"/>
      <c r="S136" s="50"/>
      <c r="T136" s="42">
        <v>3750</v>
      </c>
    </row>
    <row r="137" spans="5:20" ht="15.6" x14ac:dyDescent="0.3">
      <c r="E137" s="44" t="s">
        <v>67</v>
      </c>
      <c r="F137" s="44">
        <v>1</v>
      </c>
      <c r="G137" s="44" t="s">
        <v>110</v>
      </c>
      <c r="H137" s="44"/>
      <c r="I137" s="44">
        <v>1</v>
      </c>
      <c r="J137" s="42"/>
      <c r="K137" s="50"/>
      <c r="L137" s="59"/>
      <c r="M137" s="59"/>
      <c r="N137" s="59"/>
      <c r="O137" s="59"/>
      <c r="P137" s="59"/>
      <c r="Q137" s="59"/>
      <c r="R137" s="50"/>
      <c r="S137" s="50"/>
      <c r="T137" s="42">
        <v>15550</v>
      </c>
    </row>
    <row r="138" spans="5:20" x14ac:dyDescent="0.3">
      <c r="E138" s="2"/>
      <c r="F138" s="2"/>
      <c r="G138" s="2"/>
      <c r="H138" s="2"/>
      <c r="I138" s="2"/>
      <c r="J138" s="60"/>
      <c r="K138" s="61">
        <f>SUM(K19:K137)</f>
        <v>391745.77500000002</v>
      </c>
      <c r="L138" s="62" t="s">
        <v>131</v>
      </c>
      <c r="M138" s="63">
        <f>SUM(M19:M137)</f>
        <v>1435.952</v>
      </c>
      <c r="N138" s="2"/>
      <c r="O138" s="2"/>
      <c r="P138" s="2"/>
      <c r="Q138" s="64"/>
      <c r="R138" s="65"/>
      <c r="S138" s="60"/>
      <c r="T138" s="60"/>
    </row>
    <row r="139" spans="5:20" ht="15.6" x14ac:dyDescent="0.3">
      <c r="E139" s="30" t="s">
        <v>145</v>
      </c>
      <c r="F139" s="2"/>
      <c r="G139" s="24"/>
      <c r="H139" s="2"/>
      <c r="I139" s="2"/>
      <c r="J139" s="2"/>
      <c r="K139" s="61">
        <f>K138*0.02</f>
        <v>7834.915500000001</v>
      </c>
      <c r="L139" s="62" t="s">
        <v>146</v>
      </c>
      <c r="M139" s="63">
        <v>400</v>
      </c>
      <c r="N139" s="2"/>
      <c r="O139" s="2"/>
      <c r="P139" s="2"/>
      <c r="Q139" s="64"/>
      <c r="R139" s="65"/>
      <c r="S139" s="2"/>
      <c r="T139" s="2"/>
    </row>
    <row r="140" spans="5:20" ht="15.6" x14ac:dyDescent="0.3">
      <c r="E140" s="31" t="s">
        <v>147</v>
      </c>
      <c r="F140" s="31"/>
      <c r="G140" s="31"/>
      <c r="H140" s="31"/>
      <c r="I140" s="31"/>
      <c r="J140" s="31"/>
      <c r="K140" s="32">
        <f>SUM(K138:K139)</f>
        <v>399580.69050000003</v>
      </c>
      <c r="L140" s="33"/>
      <c r="M140" s="33">
        <f>M138*M139</f>
        <v>574380.80000000005</v>
      </c>
      <c r="N140" s="31"/>
      <c r="O140" s="31"/>
      <c r="P140" s="31"/>
      <c r="Q140" s="40" t="s">
        <v>150</v>
      </c>
      <c r="R140" s="41">
        <f>SUM(R116:R139)</f>
        <v>72728</v>
      </c>
      <c r="S140" s="43" t="s">
        <v>151</v>
      </c>
      <c r="T140" s="43">
        <f>SUM(T19:T139)</f>
        <v>289100</v>
      </c>
    </row>
    <row r="158" spans="3:3" x14ac:dyDescent="0.3">
      <c r="C158" s="24"/>
    </row>
    <row r="268" spans="25:26" x14ac:dyDescent="0.3">
      <c r="Y268" s="19"/>
      <c r="Z268" s="19"/>
    </row>
  </sheetData>
  <mergeCells count="18">
    <mergeCell ref="R14:R15"/>
    <mergeCell ref="T14:T15"/>
    <mergeCell ref="K14:K15"/>
    <mergeCell ref="L14:L15"/>
    <mergeCell ref="M14:M15"/>
    <mergeCell ref="N14:N15"/>
    <mergeCell ref="O14:O15"/>
    <mergeCell ref="Q14:Q15"/>
    <mergeCell ref="E13:G13"/>
    <mergeCell ref="H13:K13"/>
    <mergeCell ref="L13:M13"/>
    <mergeCell ref="N13:R13"/>
    <mergeCell ref="S13:T13"/>
    <mergeCell ref="E14:E15"/>
    <mergeCell ref="F14:F15"/>
    <mergeCell ref="G14:G15"/>
    <mergeCell ref="H14:H15"/>
    <mergeCell ref="J14:J15"/>
  </mergeCells>
  <pageMargins left="0.7" right="0.7" top="0.75" bottom="0.75" header="0.3" footer="0.3"/>
  <pageSetup paperSize="8" scale="5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35"/>
  <sheetViews>
    <sheetView topLeftCell="A55" workbookViewId="0">
      <selection activeCell="R103" sqref="R103"/>
    </sheetView>
  </sheetViews>
  <sheetFormatPr defaultRowHeight="14.4" x14ac:dyDescent="0.3"/>
  <sheetData>
    <row r="2" spans="2:13" ht="18" x14ac:dyDescent="0.35">
      <c r="B2" s="6" t="s">
        <v>2</v>
      </c>
      <c r="C2" s="7" t="s">
        <v>5</v>
      </c>
      <c r="D2" s="7" t="s">
        <v>6</v>
      </c>
      <c r="E2" s="7"/>
      <c r="F2" s="7" t="s">
        <v>1</v>
      </c>
      <c r="G2" s="7" t="s">
        <v>0</v>
      </c>
      <c r="L2" s="1"/>
    </row>
    <row r="3" spans="2:13" x14ac:dyDescent="0.3">
      <c r="B3" s="8" t="s">
        <v>21</v>
      </c>
      <c r="C3" s="9"/>
      <c r="D3" s="9"/>
      <c r="E3" s="9"/>
      <c r="F3" s="10"/>
      <c r="G3" s="11">
        <v>1200</v>
      </c>
      <c r="H3" s="2"/>
      <c r="I3" s="2"/>
      <c r="J3" s="2"/>
      <c r="K3" s="2"/>
      <c r="M3" s="2"/>
    </row>
    <row r="4" spans="2:13" x14ac:dyDescent="0.3">
      <c r="B4" s="12" t="s">
        <v>3</v>
      </c>
      <c r="C4" s="12">
        <v>80</v>
      </c>
      <c r="D4" s="12">
        <v>1.2</v>
      </c>
      <c r="E4" s="12"/>
      <c r="F4" s="13">
        <v>280</v>
      </c>
      <c r="G4" s="13">
        <f t="shared" ref="G4:G35" si="0">F4*D4*C4</f>
        <v>26880</v>
      </c>
    </row>
    <row r="5" spans="2:13" x14ac:dyDescent="0.3">
      <c r="B5" s="12" t="s">
        <v>4</v>
      </c>
      <c r="C5" s="12">
        <v>250</v>
      </c>
      <c r="D5" s="12">
        <v>1.1000000000000001</v>
      </c>
      <c r="E5" s="12"/>
      <c r="F5" s="13">
        <v>40</v>
      </c>
      <c r="G5" s="13">
        <f t="shared" si="0"/>
        <v>11000</v>
      </c>
    </row>
    <row r="6" spans="2:13" x14ac:dyDescent="0.3">
      <c r="B6" s="12" t="s">
        <v>7</v>
      </c>
      <c r="C6" s="12">
        <v>38.4</v>
      </c>
      <c r="D6" s="12">
        <v>1.1000000000000001</v>
      </c>
      <c r="E6" s="12"/>
      <c r="F6" s="13">
        <v>20</v>
      </c>
      <c r="G6" s="13">
        <f t="shared" si="0"/>
        <v>844.8</v>
      </c>
    </row>
    <row r="7" spans="2:13" x14ac:dyDescent="0.3">
      <c r="B7" s="12" t="s">
        <v>8</v>
      </c>
      <c r="C7" s="12">
        <v>36.5</v>
      </c>
      <c r="D7" s="12">
        <v>1.1499999999999999</v>
      </c>
      <c r="E7" s="12"/>
      <c r="F7" s="13">
        <v>1250</v>
      </c>
      <c r="G7" s="13">
        <f t="shared" si="0"/>
        <v>52468.75</v>
      </c>
    </row>
    <row r="8" spans="2:13" x14ac:dyDescent="0.3">
      <c r="B8" s="12" t="s">
        <v>9</v>
      </c>
      <c r="C8" s="12">
        <v>250</v>
      </c>
      <c r="D8" s="12">
        <v>1.08</v>
      </c>
      <c r="E8" s="12"/>
      <c r="F8" s="13">
        <v>25</v>
      </c>
      <c r="G8" s="13">
        <f t="shared" si="0"/>
        <v>6750</v>
      </c>
    </row>
    <row r="9" spans="2:13" x14ac:dyDescent="0.3">
      <c r="B9" s="12" t="s">
        <v>10</v>
      </c>
      <c r="C9" s="12">
        <v>350</v>
      </c>
      <c r="D9" s="12">
        <v>1.08</v>
      </c>
      <c r="E9" s="12"/>
      <c r="F9" s="13">
        <v>9.5</v>
      </c>
      <c r="G9" s="13">
        <f t="shared" si="0"/>
        <v>3591.0000000000005</v>
      </c>
    </row>
    <row r="10" spans="2:13" x14ac:dyDescent="0.3">
      <c r="B10" s="12" t="s">
        <v>24</v>
      </c>
      <c r="C10" s="12">
        <v>200</v>
      </c>
      <c r="D10" s="12">
        <v>1</v>
      </c>
      <c r="E10" s="12"/>
      <c r="F10" s="13">
        <v>18</v>
      </c>
      <c r="G10" s="13">
        <f t="shared" si="0"/>
        <v>3600</v>
      </c>
    </row>
    <row r="11" spans="2:13" x14ac:dyDescent="0.3">
      <c r="B11" s="12" t="s">
        <v>11</v>
      </c>
      <c r="C11" s="12">
        <v>1</v>
      </c>
      <c r="D11" s="12">
        <v>1</v>
      </c>
      <c r="E11" s="12"/>
      <c r="F11" s="13">
        <v>500</v>
      </c>
      <c r="G11" s="13">
        <f t="shared" si="0"/>
        <v>500</v>
      </c>
    </row>
    <row r="12" spans="2:13" x14ac:dyDescent="0.3">
      <c r="B12" s="12" t="s">
        <v>12</v>
      </c>
      <c r="C12" s="12">
        <v>1000</v>
      </c>
      <c r="D12" s="12">
        <v>1</v>
      </c>
      <c r="E12" s="12"/>
      <c r="F12" s="13">
        <v>2</v>
      </c>
      <c r="G12" s="13">
        <f t="shared" si="0"/>
        <v>2000</v>
      </c>
    </row>
    <row r="13" spans="2:13" x14ac:dyDescent="0.3">
      <c r="B13" s="12" t="s">
        <v>13</v>
      </c>
      <c r="C13" s="12">
        <v>550</v>
      </c>
      <c r="D13" s="12">
        <v>0.7</v>
      </c>
      <c r="E13" s="12"/>
      <c r="F13" s="13">
        <v>11</v>
      </c>
      <c r="G13" s="13">
        <f t="shared" si="0"/>
        <v>4235</v>
      </c>
    </row>
    <row r="14" spans="2:13" x14ac:dyDescent="0.3">
      <c r="B14" s="12" t="s">
        <v>14</v>
      </c>
      <c r="C14" s="12">
        <v>1</v>
      </c>
      <c r="D14" s="12">
        <v>1</v>
      </c>
      <c r="E14" s="12"/>
      <c r="F14" s="13">
        <v>200</v>
      </c>
      <c r="G14" s="13">
        <f t="shared" si="0"/>
        <v>200</v>
      </c>
    </row>
    <row r="15" spans="2:13" x14ac:dyDescent="0.3">
      <c r="B15" s="12" t="s">
        <v>15</v>
      </c>
      <c r="C15" s="12">
        <v>1</v>
      </c>
      <c r="D15" s="12">
        <v>1.1000000000000001</v>
      </c>
      <c r="E15" s="12"/>
      <c r="F15" s="13">
        <v>1800</v>
      </c>
      <c r="G15" s="13">
        <f t="shared" si="0"/>
        <v>1980.0000000000002</v>
      </c>
    </row>
    <row r="16" spans="2:13" x14ac:dyDescent="0.3">
      <c r="B16" s="12" t="s">
        <v>57</v>
      </c>
      <c r="C16" s="12">
        <v>80</v>
      </c>
      <c r="D16" s="12">
        <v>1.3</v>
      </c>
      <c r="E16" s="12"/>
      <c r="F16" s="13">
        <v>1</v>
      </c>
      <c r="G16" s="13">
        <f t="shared" si="0"/>
        <v>104</v>
      </c>
    </row>
    <row r="17" spans="2:7" x14ac:dyDescent="0.3">
      <c r="B17" s="12" t="s">
        <v>39</v>
      </c>
      <c r="C17" s="12">
        <v>530</v>
      </c>
      <c r="D17" s="12">
        <v>1.1499999999999999</v>
      </c>
      <c r="E17" s="12"/>
      <c r="F17" s="13">
        <v>14</v>
      </c>
      <c r="G17" s="13">
        <f t="shared" si="0"/>
        <v>8532.9999999999982</v>
      </c>
    </row>
    <row r="18" spans="2:7" x14ac:dyDescent="0.3">
      <c r="B18" s="12" t="s">
        <v>25</v>
      </c>
      <c r="C18" s="12">
        <v>35</v>
      </c>
      <c r="D18" s="12">
        <v>1.5</v>
      </c>
      <c r="E18" s="12"/>
      <c r="F18" s="13">
        <v>24.5</v>
      </c>
      <c r="G18" s="13">
        <f t="shared" si="0"/>
        <v>1286.25</v>
      </c>
    </row>
    <row r="19" spans="2:7" x14ac:dyDescent="0.3">
      <c r="B19" s="12" t="s">
        <v>26</v>
      </c>
      <c r="C19" s="12">
        <v>195</v>
      </c>
      <c r="D19" s="12">
        <v>1.1499999999999999</v>
      </c>
      <c r="E19" s="12"/>
      <c r="F19" s="13">
        <v>8.9</v>
      </c>
      <c r="G19" s="13">
        <f t="shared" si="0"/>
        <v>1995.8249999999998</v>
      </c>
    </row>
    <row r="20" spans="2:7" x14ac:dyDescent="0.3">
      <c r="B20" s="12" t="s">
        <v>40</v>
      </c>
      <c r="C20" s="12">
        <v>560</v>
      </c>
      <c r="D20" s="12">
        <v>1.1499999999999999</v>
      </c>
      <c r="E20" s="12"/>
      <c r="F20" s="13">
        <v>28</v>
      </c>
      <c r="G20" s="13">
        <f t="shared" si="0"/>
        <v>18031.999999999996</v>
      </c>
    </row>
    <row r="21" spans="2:7" x14ac:dyDescent="0.3">
      <c r="B21" s="12" t="s">
        <v>31</v>
      </c>
      <c r="C21" s="12">
        <v>260</v>
      </c>
      <c r="D21" s="12">
        <v>1.1499999999999999</v>
      </c>
      <c r="E21" s="12"/>
      <c r="F21" s="13">
        <v>8</v>
      </c>
      <c r="G21" s="13">
        <f t="shared" si="0"/>
        <v>2392</v>
      </c>
    </row>
    <row r="22" spans="2:7" x14ac:dyDescent="0.3">
      <c r="B22" s="12" t="s">
        <v>32</v>
      </c>
      <c r="C22" s="12">
        <v>295</v>
      </c>
      <c r="D22" s="12">
        <v>1.1499999999999999</v>
      </c>
      <c r="E22" s="12"/>
      <c r="F22" s="13">
        <v>12</v>
      </c>
      <c r="G22" s="13">
        <f t="shared" si="0"/>
        <v>4070.9999999999995</v>
      </c>
    </row>
    <row r="23" spans="2:7" x14ac:dyDescent="0.3">
      <c r="B23" s="12" t="s">
        <v>33</v>
      </c>
      <c r="C23" s="12">
        <v>22</v>
      </c>
      <c r="D23" s="12">
        <v>1.1499999999999999</v>
      </c>
      <c r="E23" s="12"/>
      <c r="F23" s="13">
        <v>61</v>
      </c>
      <c r="G23" s="13">
        <f t="shared" si="0"/>
        <v>1543.2999999999997</v>
      </c>
    </row>
    <row r="24" spans="2:7" x14ac:dyDescent="0.3">
      <c r="B24" s="12" t="s">
        <v>34</v>
      </c>
      <c r="C24" s="12">
        <v>120</v>
      </c>
      <c r="D24" s="12">
        <v>1.1499999999999999</v>
      </c>
      <c r="E24" s="12"/>
      <c r="F24" s="13">
        <v>4.9000000000000004</v>
      </c>
      <c r="G24" s="13">
        <f t="shared" si="0"/>
        <v>676.19999999999993</v>
      </c>
    </row>
    <row r="25" spans="2:7" x14ac:dyDescent="0.3">
      <c r="B25" s="12" t="s">
        <v>35</v>
      </c>
      <c r="C25" s="12">
        <v>216</v>
      </c>
      <c r="D25" s="12">
        <v>1.1499999999999999</v>
      </c>
      <c r="E25" s="12"/>
      <c r="F25" s="13">
        <v>7</v>
      </c>
      <c r="G25" s="13">
        <f t="shared" si="0"/>
        <v>1738.7999999999997</v>
      </c>
    </row>
    <row r="26" spans="2:7" x14ac:dyDescent="0.3">
      <c r="B26" s="12" t="s">
        <v>36</v>
      </c>
      <c r="C26" s="12">
        <v>380</v>
      </c>
      <c r="D26" s="12">
        <v>1.1499999999999999</v>
      </c>
      <c r="E26" s="12"/>
      <c r="F26" s="13">
        <v>10.1</v>
      </c>
      <c r="G26" s="13">
        <f t="shared" si="0"/>
        <v>4413.7</v>
      </c>
    </row>
    <row r="27" spans="2:7" x14ac:dyDescent="0.3">
      <c r="B27" s="12" t="s">
        <v>68</v>
      </c>
      <c r="C27" s="12">
        <v>74</v>
      </c>
      <c r="D27" s="12">
        <v>1.1499999999999999</v>
      </c>
      <c r="E27" s="12"/>
      <c r="F27" s="13">
        <v>10.5</v>
      </c>
      <c r="G27" s="13">
        <f t="shared" si="0"/>
        <v>893.55</v>
      </c>
    </row>
    <row r="28" spans="2:7" x14ac:dyDescent="0.3">
      <c r="B28" s="12" t="s">
        <v>37</v>
      </c>
      <c r="C28" s="12">
        <v>345</v>
      </c>
      <c r="D28" s="12">
        <v>1.1499999999999999</v>
      </c>
      <c r="E28" s="12"/>
      <c r="F28" s="13">
        <v>7</v>
      </c>
      <c r="G28" s="13">
        <f t="shared" si="0"/>
        <v>2777.2499999999995</v>
      </c>
    </row>
    <row r="29" spans="2:7" x14ac:dyDescent="0.3">
      <c r="B29" s="12" t="s">
        <v>38</v>
      </c>
      <c r="C29" s="12">
        <v>1200</v>
      </c>
      <c r="D29" s="12">
        <v>1.1499999999999999</v>
      </c>
      <c r="E29" s="12"/>
      <c r="F29" s="13">
        <v>8.1</v>
      </c>
      <c r="G29" s="13">
        <f t="shared" si="0"/>
        <v>11178</v>
      </c>
    </row>
    <row r="30" spans="2:7" x14ac:dyDescent="0.3">
      <c r="B30" s="12" t="s">
        <v>69</v>
      </c>
      <c r="C30" s="12">
        <v>1010</v>
      </c>
      <c r="D30" s="12">
        <v>1.1499999999999999</v>
      </c>
      <c r="E30" s="12"/>
      <c r="F30" s="13">
        <v>9</v>
      </c>
      <c r="G30" s="13">
        <f t="shared" si="0"/>
        <v>10453.5</v>
      </c>
    </row>
    <row r="31" spans="2:7" x14ac:dyDescent="0.3">
      <c r="B31" s="12" t="s">
        <v>70</v>
      </c>
      <c r="C31" s="12">
        <v>950</v>
      </c>
      <c r="D31" s="12">
        <v>1.1499999999999999</v>
      </c>
      <c r="E31" s="12"/>
      <c r="F31" s="13">
        <v>16</v>
      </c>
      <c r="G31" s="13">
        <f t="shared" si="0"/>
        <v>17480</v>
      </c>
    </row>
    <row r="32" spans="2:7" x14ac:dyDescent="0.3">
      <c r="B32" s="12" t="s">
        <v>71</v>
      </c>
      <c r="C32" s="12">
        <v>32</v>
      </c>
      <c r="D32" s="12">
        <v>1.1499999999999999</v>
      </c>
      <c r="E32" s="12"/>
      <c r="F32" s="13">
        <v>19.5</v>
      </c>
      <c r="G32" s="13">
        <f t="shared" si="0"/>
        <v>717.59999999999991</v>
      </c>
    </row>
    <row r="33" spans="2:7" x14ac:dyDescent="0.3">
      <c r="B33" s="12" t="s">
        <v>41</v>
      </c>
      <c r="C33" s="12">
        <v>110</v>
      </c>
      <c r="D33" s="12">
        <v>1.1499999999999999</v>
      </c>
      <c r="E33" s="12"/>
      <c r="F33" s="13">
        <v>13.5</v>
      </c>
      <c r="G33" s="13">
        <f t="shared" si="0"/>
        <v>1707.7499999999998</v>
      </c>
    </row>
    <row r="34" spans="2:7" x14ac:dyDescent="0.3">
      <c r="B34" s="12" t="s">
        <v>42</v>
      </c>
      <c r="C34" s="12">
        <v>220</v>
      </c>
      <c r="D34" s="12">
        <v>1.2</v>
      </c>
      <c r="E34" s="12"/>
      <c r="F34" s="13">
        <v>48</v>
      </c>
      <c r="G34" s="13">
        <f t="shared" si="0"/>
        <v>12671.999999999998</v>
      </c>
    </row>
    <row r="35" spans="2:7" x14ac:dyDescent="0.3">
      <c r="B35" s="12" t="s">
        <v>43</v>
      </c>
      <c r="C35" s="12">
        <v>95</v>
      </c>
      <c r="D35" s="12">
        <v>1.2</v>
      </c>
      <c r="E35" s="12"/>
      <c r="F35" s="13">
        <v>38</v>
      </c>
      <c r="G35" s="13">
        <f t="shared" si="0"/>
        <v>4332</v>
      </c>
    </row>
    <row r="36" spans="2:7" x14ac:dyDescent="0.3">
      <c r="B36" s="12" t="s">
        <v>44</v>
      </c>
      <c r="C36" s="12">
        <v>246</v>
      </c>
      <c r="D36" s="12">
        <v>1</v>
      </c>
      <c r="E36" s="12"/>
      <c r="F36" s="13">
        <v>160</v>
      </c>
      <c r="G36" s="13">
        <f t="shared" ref="G36:G56" si="1">F36*D36*C36</f>
        <v>39360</v>
      </c>
    </row>
    <row r="37" spans="2:7" x14ac:dyDescent="0.3">
      <c r="B37" s="12" t="s">
        <v>45</v>
      </c>
      <c r="C37" s="12">
        <v>60</v>
      </c>
      <c r="D37" s="12">
        <v>1.1000000000000001</v>
      </c>
      <c r="E37" s="12"/>
      <c r="F37" s="13">
        <v>4.0999999999999996</v>
      </c>
      <c r="G37" s="13">
        <f t="shared" si="1"/>
        <v>270.59999999999997</v>
      </c>
    </row>
    <row r="38" spans="2:7" x14ac:dyDescent="0.3">
      <c r="B38" s="12" t="s">
        <v>46</v>
      </c>
      <c r="C38" s="12">
        <v>250</v>
      </c>
      <c r="D38" s="12">
        <v>1.2</v>
      </c>
      <c r="E38" s="12"/>
      <c r="F38" s="13">
        <v>7.2</v>
      </c>
      <c r="G38" s="13">
        <f t="shared" si="1"/>
        <v>2160</v>
      </c>
    </row>
    <row r="39" spans="2:7" x14ac:dyDescent="0.3">
      <c r="B39" s="12" t="s">
        <v>47</v>
      </c>
      <c r="C39" s="12">
        <v>342</v>
      </c>
      <c r="D39" s="12">
        <v>1.05</v>
      </c>
      <c r="E39" s="12"/>
      <c r="F39" s="13">
        <v>115</v>
      </c>
      <c r="G39" s="13">
        <f t="shared" si="1"/>
        <v>41296.5</v>
      </c>
    </row>
    <row r="40" spans="2:7" x14ac:dyDescent="0.3">
      <c r="B40" s="12" t="s">
        <v>48</v>
      </c>
      <c r="C40" s="12">
        <v>19</v>
      </c>
      <c r="D40" s="12">
        <v>1.05</v>
      </c>
      <c r="E40" s="12"/>
      <c r="F40" s="13">
        <v>71</v>
      </c>
      <c r="G40" s="13">
        <f t="shared" si="1"/>
        <v>1416.45</v>
      </c>
    </row>
    <row r="41" spans="2:7" x14ac:dyDescent="0.3">
      <c r="B41" s="12" t="s">
        <v>49</v>
      </c>
      <c r="C41" s="12">
        <v>36</v>
      </c>
      <c r="D41" s="12">
        <v>1.05</v>
      </c>
      <c r="E41" s="12"/>
      <c r="F41" s="13">
        <v>68</v>
      </c>
      <c r="G41" s="13">
        <f t="shared" si="1"/>
        <v>2570.4</v>
      </c>
    </row>
    <row r="42" spans="2:7" x14ac:dyDescent="0.3">
      <c r="B42" s="12" t="s">
        <v>50</v>
      </c>
      <c r="C42" s="12">
        <v>38</v>
      </c>
      <c r="D42" s="12">
        <v>1.05</v>
      </c>
      <c r="E42" s="12"/>
      <c r="F42" s="13">
        <v>68</v>
      </c>
      <c r="G42" s="13">
        <f t="shared" si="1"/>
        <v>2713.2000000000003</v>
      </c>
    </row>
    <row r="43" spans="2:7" x14ac:dyDescent="0.3">
      <c r="B43" s="12" t="s">
        <v>51</v>
      </c>
      <c r="C43" s="12">
        <v>38</v>
      </c>
      <c r="D43" s="12">
        <v>1.2</v>
      </c>
      <c r="E43" s="12"/>
      <c r="F43" s="13">
        <v>8</v>
      </c>
      <c r="G43" s="13">
        <f t="shared" si="1"/>
        <v>364.8</v>
      </c>
    </row>
    <row r="44" spans="2:7" x14ac:dyDescent="0.3">
      <c r="B44" s="12" t="s">
        <v>52</v>
      </c>
      <c r="C44" s="12">
        <v>38</v>
      </c>
      <c r="D44" s="12">
        <v>1.2</v>
      </c>
      <c r="E44" s="12"/>
      <c r="F44" s="13">
        <v>95</v>
      </c>
      <c r="G44" s="13">
        <f t="shared" si="1"/>
        <v>4332</v>
      </c>
    </row>
    <row r="45" spans="2:7" x14ac:dyDescent="0.3">
      <c r="B45" s="12" t="s">
        <v>58</v>
      </c>
      <c r="C45" s="12">
        <v>190</v>
      </c>
      <c r="D45" s="12">
        <v>1.1000000000000001</v>
      </c>
      <c r="E45" s="12"/>
      <c r="F45" s="13">
        <v>89</v>
      </c>
      <c r="G45" s="13">
        <f t="shared" si="1"/>
        <v>18601</v>
      </c>
    </row>
    <row r="46" spans="2:7" x14ac:dyDescent="0.3">
      <c r="B46" s="12" t="s">
        <v>59</v>
      </c>
      <c r="C46" s="12">
        <v>324</v>
      </c>
      <c r="D46" s="12">
        <v>1.1000000000000001</v>
      </c>
      <c r="E46" s="12"/>
      <c r="F46" s="13">
        <v>16</v>
      </c>
      <c r="G46" s="13">
        <f t="shared" si="1"/>
        <v>5702.4000000000005</v>
      </c>
    </row>
    <row r="47" spans="2:7" x14ac:dyDescent="0.3">
      <c r="B47" s="12" t="s">
        <v>59</v>
      </c>
      <c r="C47" s="12">
        <v>250</v>
      </c>
      <c r="D47" s="12">
        <v>1.1000000000000001</v>
      </c>
      <c r="E47" s="12"/>
      <c r="F47" s="13">
        <v>16</v>
      </c>
      <c r="G47" s="13">
        <f t="shared" si="1"/>
        <v>4400</v>
      </c>
    </row>
    <row r="48" spans="2:7" x14ac:dyDescent="0.3">
      <c r="B48" s="12" t="s">
        <v>60</v>
      </c>
      <c r="C48" s="12">
        <v>376</v>
      </c>
      <c r="D48" s="12">
        <v>1.1499999999999999</v>
      </c>
      <c r="E48" s="12"/>
      <c r="F48" s="13">
        <v>24</v>
      </c>
      <c r="G48" s="13">
        <f t="shared" si="1"/>
        <v>10377.599999999999</v>
      </c>
    </row>
    <row r="49" spans="2:11" x14ac:dyDescent="0.3">
      <c r="B49" s="12" t="s">
        <v>61</v>
      </c>
      <c r="C49" s="12">
        <v>4</v>
      </c>
      <c r="D49" s="12">
        <v>1</v>
      </c>
      <c r="E49" s="12"/>
      <c r="F49" s="13">
        <v>4700</v>
      </c>
      <c r="G49" s="13">
        <f t="shared" si="1"/>
        <v>18800</v>
      </c>
    </row>
    <row r="50" spans="2:11" x14ac:dyDescent="0.3">
      <c r="B50" s="12" t="s">
        <v>62</v>
      </c>
      <c r="C50" s="12">
        <v>5</v>
      </c>
      <c r="D50" s="12">
        <v>1</v>
      </c>
      <c r="E50" s="12"/>
      <c r="F50" s="13">
        <v>1350</v>
      </c>
      <c r="G50" s="13">
        <f t="shared" si="1"/>
        <v>6750</v>
      </c>
    </row>
    <row r="51" spans="2:11" x14ac:dyDescent="0.3">
      <c r="B51" s="12" t="s">
        <v>63</v>
      </c>
      <c r="C51" s="12">
        <v>1</v>
      </c>
      <c r="D51" s="12">
        <v>1</v>
      </c>
      <c r="E51" s="12"/>
      <c r="F51" s="13">
        <v>5700</v>
      </c>
      <c r="G51" s="13">
        <f t="shared" si="1"/>
        <v>5700</v>
      </c>
    </row>
    <row r="52" spans="2:11" x14ac:dyDescent="0.3">
      <c r="B52" s="12" t="s">
        <v>64</v>
      </c>
      <c r="C52" s="12">
        <v>1</v>
      </c>
      <c r="D52" s="12">
        <v>1</v>
      </c>
      <c r="E52" s="12"/>
      <c r="F52" s="13">
        <v>85000</v>
      </c>
      <c r="G52" s="13">
        <f t="shared" si="1"/>
        <v>85000</v>
      </c>
    </row>
    <row r="53" spans="2:11" x14ac:dyDescent="0.3">
      <c r="B53" s="12" t="s">
        <v>65</v>
      </c>
      <c r="C53" s="12">
        <v>55</v>
      </c>
      <c r="D53" s="12">
        <v>1.25</v>
      </c>
      <c r="E53" s="12"/>
      <c r="F53" s="13">
        <v>25</v>
      </c>
      <c r="G53" s="13">
        <f t="shared" si="1"/>
        <v>1718.75</v>
      </c>
    </row>
    <row r="54" spans="2:11" x14ac:dyDescent="0.3">
      <c r="B54" s="12" t="s">
        <v>66</v>
      </c>
      <c r="C54" s="12">
        <v>1</v>
      </c>
      <c r="D54" s="12">
        <v>1</v>
      </c>
      <c r="E54" s="12"/>
      <c r="F54" s="13">
        <v>300</v>
      </c>
      <c r="G54" s="13">
        <f t="shared" si="1"/>
        <v>300</v>
      </c>
    </row>
    <row r="55" spans="2:11" x14ac:dyDescent="0.3">
      <c r="B55" s="12" t="s">
        <v>115</v>
      </c>
      <c r="C55" s="12">
        <v>6</v>
      </c>
      <c r="D55" s="12">
        <v>1</v>
      </c>
      <c r="E55" s="12"/>
      <c r="F55" s="13">
        <v>950</v>
      </c>
      <c r="G55" s="13">
        <f t="shared" si="1"/>
        <v>5700</v>
      </c>
    </row>
    <row r="56" spans="2:11" x14ac:dyDescent="0.3">
      <c r="B56" s="12" t="s">
        <v>67</v>
      </c>
      <c r="C56" s="12">
        <v>1</v>
      </c>
      <c r="D56" s="12">
        <v>1</v>
      </c>
      <c r="E56" s="12"/>
      <c r="F56" s="13">
        <v>15550</v>
      </c>
      <c r="G56" s="13">
        <f t="shared" si="1"/>
        <v>15550</v>
      </c>
    </row>
    <row r="57" spans="2:11" ht="18" x14ac:dyDescent="0.35">
      <c r="B57" s="14" t="s">
        <v>73</v>
      </c>
      <c r="C57" s="12"/>
      <c r="D57" s="12"/>
      <c r="E57" s="12"/>
      <c r="F57" s="12"/>
      <c r="G57" s="13">
        <f>SUM(G3:G56)</f>
        <v>495330.97500000003</v>
      </c>
    </row>
    <row r="58" spans="2:11" x14ac:dyDescent="0.3">
      <c r="B58" s="12" t="s">
        <v>72</v>
      </c>
      <c r="C58" s="12"/>
      <c r="D58" s="12"/>
      <c r="E58" s="12"/>
      <c r="F58" s="12"/>
      <c r="G58" s="13">
        <f>G57*0.02</f>
        <v>9906.6195000000007</v>
      </c>
    </row>
    <row r="59" spans="2:11" ht="18" x14ac:dyDescent="0.35">
      <c r="B59" s="14" t="s">
        <v>73</v>
      </c>
      <c r="C59" s="12"/>
      <c r="D59" s="12"/>
      <c r="E59" s="12"/>
      <c r="F59" s="12"/>
      <c r="G59" s="17">
        <f>G57+G58</f>
        <v>505237.59450000001</v>
      </c>
    </row>
    <row r="60" spans="2:11" x14ac:dyDescent="0.3">
      <c r="G60" s="5"/>
    </row>
    <row r="63" spans="2:11" ht="18" x14ac:dyDescent="0.35">
      <c r="B63" s="16" t="s">
        <v>74</v>
      </c>
      <c r="C63" s="16" t="s">
        <v>75</v>
      </c>
      <c r="D63" s="16" t="s">
        <v>77</v>
      </c>
      <c r="E63" s="16"/>
      <c r="F63" s="16" t="s">
        <v>78</v>
      </c>
      <c r="G63" s="16" t="s">
        <v>93</v>
      </c>
      <c r="H63" s="16" t="s">
        <v>84</v>
      </c>
      <c r="I63" s="16" t="s">
        <v>94</v>
      </c>
      <c r="J63" s="16" t="s">
        <v>95</v>
      </c>
      <c r="K63" s="16" t="s">
        <v>116</v>
      </c>
    </row>
    <row r="64" spans="2:11" x14ac:dyDescent="0.3">
      <c r="B64" s="15" t="s">
        <v>117</v>
      </c>
      <c r="C64" s="15">
        <v>22</v>
      </c>
      <c r="D64" s="15">
        <v>300</v>
      </c>
      <c r="E64" s="15" t="s">
        <v>82</v>
      </c>
      <c r="F64" s="15">
        <v>0.25</v>
      </c>
      <c r="G64" s="15">
        <f t="shared" ref="G64:G100" si="2">F64*D64</f>
        <v>75</v>
      </c>
      <c r="H64" s="15">
        <v>24</v>
      </c>
      <c r="I64" s="15">
        <v>1.2</v>
      </c>
      <c r="J64" s="15">
        <f t="shared" ref="J64:J99" si="3">G64*I64</f>
        <v>90</v>
      </c>
      <c r="K64" s="3">
        <f t="shared" ref="K64:K100" si="4">J64/24</f>
        <v>3.75</v>
      </c>
    </row>
    <row r="65" spans="2:11" x14ac:dyDescent="0.3">
      <c r="B65" s="15" t="s">
        <v>79</v>
      </c>
      <c r="C65" s="15">
        <v>27</v>
      </c>
      <c r="D65" s="15">
        <v>320</v>
      </c>
      <c r="E65" s="15" t="s">
        <v>82</v>
      </c>
      <c r="F65" s="15">
        <v>0.15</v>
      </c>
      <c r="G65" s="15">
        <f t="shared" si="2"/>
        <v>48</v>
      </c>
      <c r="H65" s="15"/>
      <c r="I65" s="15">
        <v>1.2</v>
      </c>
      <c r="J65" s="15">
        <f t="shared" si="3"/>
        <v>57.599999999999994</v>
      </c>
      <c r="K65" s="3">
        <f t="shared" si="4"/>
        <v>2.4</v>
      </c>
    </row>
    <row r="66" spans="2:11" x14ac:dyDescent="0.3">
      <c r="B66" s="15" t="s">
        <v>80</v>
      </c>
      <c r="C66" s="15">
        <v>27</v>
      </c>
      <c r="D66" s="15">
        <v>250</v>
      </c>
      <c r="E66" s="15" t="s">
        <v>82</v>
      </c>
      <c r="F66" s="15">
        <v>0.24</v>
      </c>
      <c r="G66" s="15">
        <f t="shared" si="2"/>
        <v>60</v>
      </c>
      <c r="H66" s="15"/>
      <c r="I66" s="15">
        <v>1.2</v>
      </c>
      <c r="J66" s="15">
        <f t="shared" si="3"/>
        <v>72</v>
      </c>
      <c r="K66" s="3">
        <f t="shared" si="4"/>
        <v>3</v>
      </c>
    </row>
    <row r="67" spans="2:11" x14ac:dyDescent="0.3">
      <c r="B67" s="15" t="s">
        <v>81</v>
      </c>
      <c r="C67" s="15">
        <v>27</v>
      </c>
      <c r="D67" s="15">
        <v>64</v>
      </c>
      <c r="E67" s="15" t="s">
        <v>83</v>
      </c>
      <c r="F67" s="15">
        <v>0.5</v>
      </c>
      <c r="G67" s="15">
        <f t="shared" si="2"/>
        <v>32</v>
      </c>
      <c r="H67" s="15"/>
      <c r="I67" s="15">
        <v>1.2</v>
      </c>
      <c r="J67" s="15">
        <f t="shared" si="3"/>
        <v>38.4</v>
      </c>
      <c r="K67" s="3">
        <f t="shared" si="4"/>
        <v>1.5999999999999999</v>
      </c>
    </row>
    <row r="68" spans="2:11" x14ac:dyDescent="0.3">
      <c r="B68" s="15" t="s">
        <v>85</v>
      </c>
      <c r="C68" s="15">
        <v>27</v>
      </c>
      <c r="D68" s="15">
        <v>250</v>
      </c>
      <c r="E68" s="15" t="s">
        <v>82</v>
      </c>
      <c r="F68" s="15">
        <v>0.15</v>
      </c>
      <c r="G68" s="15">
        <f t="shared" si="2"/>
        <v>37.5</v>
      </c>
      <c r="H68" s="15"/>
      <c r="I68" s="15">
        <v>1.5</v>
      </c>
      <c r="J68" s="15">
        <f t="shared" si="3"/>
        <v>56.25</v>
      </c>
      <c r="K68" s="3">
        <f t="shared" si="4"/>
        <v>2.34375</v>
      </c>
    </row>
    <row r="69" spans="2:11" x14ac:dyDescent="0.3">
      <c r="B69" s="15" t="s">
        <v>86</v>
      </c>
      <c r="C69" s="15">
        <v>27</v>
      </c>
      <c r="D69" s="15">
        <v>64</v>
      </c>
      <c r="E69" s="15" t="s">
        <v>83</v>
      </c>
      <c r="F69" s="15">
        <v>0.3</v>
      </c>
      <c r="G69" s="15">
        <f t="shared" si="2"/>
        <v>19.2</v>
      </c>
      <c r="H69" s="15"/>
      <c r="I69" s="15">
        <v>1.1000000000000001</v>
      </c>
      <c r="J69" s="15">
        <f t="shared" si="3"/>
        <v>21.12</v>
      </c>
      <c r="K69" s="3">
        <f t="shared" si="4"/>
        <v>0.88</v>
      </c>
    </row>
    <row r="70" spans="2:11" x14ac:dyDescent="0.3">
      <c r="B70" s="15" t="s">
        <v>87</v>
      </c>
      <c r="C70" s="15">
        <v>22</v>
      </c>
      <c r="D70" s="15">
        <v>120</v>
      </c>
      <c r="E70" s="15" t="s">
        <v>82</v>
      </c>
      <c r="F70" s="15">
        <v>0.2</v>
      </c>
      <c r="G70" s="15">
        <f t="shared" si="2"/>
        <v>24</v>
      </c>
      <c r="H70" s="15">
        <v>8</v>
      </c>
      <c r="I70" s="15">
        <v>1.3</v>
      </c>
      <c r="J70" s="15">
        <f t="shared" si="3"/>
        <v>31.200000000000003</v>
      </c>
      <c r="K70" s="3">
        <f t="shared" si="4"/>
        <v>1.3</v>
      </c>
    </row>
    <row r="71" spans="2:11" x14ac:dyDescent="0.3">
      <c r="B71" s="15" t="s">
        <v>103</v>
      </c>
      <c r="C71" s="15">
        <v>31</v>
      </c>
      <c r="D71" s="15">
        <v>280</v>
      </c>
      <c r="E71" s="15" t="s">
        <v>82</v>
      </c>
      <c r="F71" s="15">
        <v>0.2</v>
      </c>
      <c r="G71" s="15">
        <f t="shared" si="2"/>
        <v>56</v>
      </c>
      <c r="H71" s="15"/>
      <c r="I71" s="15">
        <v>1.35</v>
      </c>
      <c r="J71" s="15">
        <f t="shared" si="3"/>
        <v>75.600000000000009</v>
      </c>
      <c r="K71" s="3">
        <f t="shared" si="4"/>
        <v>3.1500000000000004</v>
      </c>
    </row>
    <row r="72" spans="2:11" x14ac:dyDescent="0.3">
      <c r="B72" s="15" t="s">
        <v>99</v>
      </c>
      <c r="C72" s="15">
        <v>51</v>
      </c>
      <c r="D72" s="15">
        <v>190</v>
      </c>
      <c r="E72" s="15" t="s">
        <v>82</v>
      </c>
      <c r="F72" s="15">
        <v>0.15</v>
      </c>
      <c r="G72" s="15">
        <f t="shared" si="2"/>
        <v>28.5</v>
      </c>
      <c r="H72" s="15"/>
      <c r="I72" s="15">
        <v>1.35</v>
      </c>
      <c r="J72" s="15">
        <f t="shared" si="3"/>
        <v>38.475000000000001</v>
      </c>
      <c r="K72" s="3">
        <f t="shared" si="4"/>
        <v>1.6031250000000001</v>
      </c>
    </row>
    <row r="73" spans="2:11" x14ac:dyDescent="0.3">
      <c r="B73" s="15" t="s">
        <v>97</v>
      </c>
      <c r="C73" s="15">
        <v>51</v>
      </c>
      <c r="D73" s="15">
        <v>345</v>
      </c>
      <c r="E73" s="15" t="s">
        <v>83</v>
      </c>
      <c r="F73" s="15">
        <v>0.15</v>
      </c>
      <c r="G73" s="15">
        <f t="shared" si="2"/>
        <v>51.75</v>
      </c>
      <c r="H73" s="15"/>
      <c r="I73" s="15">
        <v>1.3</v>
      </c>
      <c r="J73" s="15">
        <f t="shared" si="3"/>
        <v>67.275000000000006</v>
      </c>
      <c r="K73" s="3">
        <f t="shared" si="4"/>
        <v>2.8031250000000001</v>
      </c>
    </row>
    <row r="74" spans="2:11" x14ac:dyDescent="0.3">
      <c r="B74" s="15" t="s">
        <v>98</v>
      </c>
      <c r="C74" s="15">
        <v>53</v>
      </c>
      <c r="D74" s="15">
        <v>190</v>
      </c>
      <c r="E74" s="15" t="s">
        <v>82</v>
      </c>
      <c r="F74" s="15">
        <v>0.8</v>
      </c>
      <c r="G74" s="15">
        <f t="shared" si="2"/>
        <v>152</v>
      </c>
      <c r="H74" s="15"/>
      <c r="I74" s="15">
        <v>1.2</v>
      </c>
      <c r="J74" s="15">
        <f t="shared" si="3"/>
        <v>182.4</v>
      </c>
      <c r="K74" s="3">
        <f t="shared" si="4"/>
        <v>7.6000000000000005</v>
      </c>
    </row>
    <row r="75" spans="2:11" x14ac:dyDescent="0.3">
      <c r="B75" s="15" t="s">
        <v>118</v>
      </c>
      <c r="C75" s="15">
        <v>68</v>
      </c>
      <c r="D75" s="15">
        <v>280</v>
      </c>
      <c r="E75" s="15" t="s">
        <v>82</v>
      </c>
      <c r="F75" s="15">
        <v>0.12</v>
      </c>
      <c r="G75" s="15">
        <f t="shared" si="2"/>
        <v>33.6</v>
      </c>
      <c r="H75" s="15"/>
      <c r="I75" s="15">
        <v>1.2</v>
      </c>
      <c r="J75" s="15">
        <f t="shared" si="3"/>
        <v>40.32</v>
      </c>
      <c r="K75" s="3">
        <f t="shared" si="4"/>
        <v>1.68</v>
      </c>
    </row>
    <row r="76" spans="2:11" x14ac:dyDescent="0.3">
      <c r="B76" s="15" t="s">
        <v>100</v>
      </c>
      <c r="C76" s="15">
        <v>55</v>
      </c>
      <c r="D76" s="15">
        <v>5</v>
      </c>
      <c r="E76" s="15" t="s">
        <v>110</v>
      </c>
      <c r="F76" s="15">
        <v>6</v>
      </c>
      <c r="G76" s="15">
        <f t="shared" si="2"/>
        <v>30</v>
      </c>
      <c r="H76" s="15"/>
      <c r="I76" s="15">
        <v>1.2</v>
      </c>
      <c r="J76" s="15">
        <f t="shared" si="3"/>
        <v>36</v>
      </c>
      <c r="K76" s="3">
        <f t="shared" si="4"/>
        <v>1.5</v>
      </c>
    </row>
    <row r="77" spans="2:11" x14ac:dyDescent="0.3">
      <c r="B77" s="15" t="s">
        <v>107</v>
      </c>
      <c r="C77" s="15">
        <v>58</v>
      </c>
      <c r="D77" s="15">
        <v>90</v>
      </c>
      <c r="E77" s="15" t="s">
        <v>83</v>
      </c>
      <c r="F77" s="15">
        <v>0.2</v>
      </c>
      <c r="G77" s="15">
        <f t="shared" si="2"/>
        <v>18</v>
      </c>
      <c r="H77" s="15"/>
      <c r="I77" s="15">
        <v>1.3</v>
      </c>
      <c r="J77" s="15">
        <f t="shared" si="3"/>
        <v>23.400000000000002</v>
      </c>
      <c r="K77" s="3">
        <f t="shared" si="4"/>
        <v>0.97500000000000009</v>
      </c>
    </row>
    <row r="78" spans="2:11" x14ac:dyDescent="0.3">
      <c r="B78" s="15" t="s">
        <v>101</v>
      </c>
      <c r="C78" s="15">
        <v>73</v>
      </c>
      <c r="D78" s="15">
        <v>324</v>
      </c>
      <c r="E78" s="15" t="s">
        <v>82</v>
      </c>
      <c r="F78" s="15">
        <v>0.12</v>
      </c>
      <c r="G78" s="15">
        <f t="shared" si="2"/>
        <v>38.879999999999995</v>
      </c>
      <c r="H78" s="15"/>
      <c r="I78" s="15">
        <v>1.35</v>
      </c>
      <c r="J78" s="15">
        <f t="shared" si="3"/>
        <v>52.488</v>
      </c>
      <c r="K78" s="3">
        <f t="shared" si="4"/>
        <v>2.1869999999999998</v>
      </c>
    </row>
    <row r="79" spans="2:11" x14ac:dyDescent="0.3">
      <c r="B79" s="15" t="s">
        <v>102</v>
      </c>
      <c r="C79" s="15">
        <v>74</v>
      </c>
      <c r="D79" s="15">
        <v>250</v>
      </c>
      <c r="E79" s="15" t="s">
        <v>82</v>
      </c>
      <c r="F79" s="15">
        <v>0.2</v>
      </c>
      <c r="G79" s="15">
        <f t="shared" si="2"/>
        <v>50</v>
      </c>
      <c r="H79" s="15"/>
      <c r="I79" s="15">
        <v>1.35</v>
      </c>
      <c r="J79" s="15">
        <f t="shared" si="3"/>
        <v>67.5</v>
      </c>
      <c r="K79" s="3">
        <f t="shared" si="4"/>
        <v>2.8125</v>
      </c>
    </row>
    <row r="80" spans="2:11" x14ac:dyDescent="0.3">
      <c r="B80" s="15" t="s">
        <v>62</v>
      </c>
      <c r="C80" s="15">
        <v>78</v>
      </c>
      <c r="D80" s="15">
        <v>5</v>
      </c>
      <c r="E80" s="15" t="s">
        <v>110</v>
      </c>
      <c r="F80" s="15">
        <v>2</v>
      </c>
      <c r="G80" s="15">
        <f t="shared" si="2"/>
        <v>10</v>
      </c>
      <c r="H80" s="15"/>
      <c r="I80" s="15">
        <v>1.3</v>
      </c>
      <c r="J80" s="15">
        <f t="shared" si="3"/>
        <v>13</v>
      </c>
      <c r="K80" s="3">
        <f t="shared" si="4"/>
        <v>0.54166666666666663</v>
      </c>
    </row>
    <row r="81" spans="2:11" x14ac:dyDescent="0.3">
      <c r="B81" s="15" t="s">
        <v>104</v>
      </c>
      <c r="C81" s="15">
        <v>64</v>
      </c>
      <c r="D81" s="15">
        <v>250</v>
      </c>
      <c r="E81" s="15" t="s">
        <v>82</v>
      </c>
      <c r="F81" s="15">
        <v>0.2</v>
      </c>
      <c r="G81" s="15">
        <f t="shared" si="2"/>
        <v>50</v>
      </c>
      <c r="H81" s="15"/>
      <c r="I81" s="15">
        <v>1.3</v>
      </c>
      <c r="J81" s="15">
        <f t="shared" si="3"/>
        <v>65</v>
      </c>
      <c r="K81" s="3">
        <f t="shared" si="4"/>
        <v>2.7083333333333335</v>
      </c>
    </row>
    <row r="82" spans="2:11" x14ac:dyDescent="0.3">
      <c r="B82" s="15" t="s">
        <v>96</v>
      </c>
      <c r="C82" s="15">
        <v>49</v>
      </c>
      <c r="D82" s="15">
        <v>340</v>
      </c>
      <c r="E82" s="15" t="s">
        <v>82</v>
      </c>
      <c r="F82" s="15">
        <v>0.3</v>
      </c>
      <c r="G82" s="15">
        <f t="shared" si="2"/>
        <v>102</v>
      </c>
      <c r="H82" s="15"/>
      <c r="I82" s="15">
        <v>1.2</v>
      </c>
      <c r="J82" s="15">
        <f t="shared" si="3"/>
        <v>122.39999999999999</v>
      </c>
      <c r="K82" s="3">
        <f t="shared" si="4"/>
        <v>5.0999999999999996</v>
      </c>
    </row>
    <row r="83" spans="2:11" x14ac:dyDescent="0.3">
      <c r="B83" s="15" t="s">
        <v>88</v>
      </c>
      <c r="C83" s="15">
        <v>48</v>
      </c>
      <c r="D83" s="15">
        <v>74</v>
      </c>
      <c r="E83" s="15" t="s">
        <v>83</v>
      </c>
      <c r="F83" s="15">
        <v>0.24</v>
      </c>
      <c r="G83" s="15">
        <f t="shared" si="2"/>
        <v>17.759999999999998</v>
      </c>
      <c r="H83" s="15"/>
      <c r="I83" s="15">
        <v>1.5</v>
      </c>
      <c r="J83" s="15">
        <f t="shared" si="3"/>
        <v>26.639999999999997</v>
      </c>
      <c r="K83" s="3">
        <f t="shared" si="4"/>
        <v>1.1099999999999999</v>
      </c>
    </row>
    <row r="84" spans="2:11" x14ac:dyDescent="0.3">
      <c r="B84" s="15" t="s">
        <v>89</v>
      </c>
      <c r="C84" s="15">
        <v>48</v>
      </c>
      <c r="D84" s="15">
        <v>45</v>
      </c>
      <c r="E84" s="15" t="s">
        <v>82</v>
      </c>
      <c r="F84" s="15">
        <v>0.4</v>
      </c>
      <c r="G84" s="15">
        <f t="shared" si="2"/>
        <v>18</v>
      </c>
      <c r="H84" s="15"/>
      <c r="I84" s="15">
        <v>1.5</v>
      </c>
      <c r="J84" s="15">
        <f t="shared" si="3"/>
        <v>27</v>
      </c>
      <c r="K84" s="3">
        <f t="shared" si="4"/>
        <v>1.125</v>
      </c>
    </row>
    <row r="85" spans="2:11" x14ac:dyDescent="0.3">
      <c r="B85" s="15" t="s">
        <v>90</v>
      </c>
      <c r="C85" s="15">
        <v>43</v>
      </c>
      <c r="D85" s="15">
        <v>342</v>
      </c>
      <c r="E85" s="15" t="s">
        <v>82</v>
      </c>
      <c r="F85" s="15">
        <v>0.18</v>
      </c>
      <c r="G85" s="15">
        <f t="shared" si="2"/>
        <v>61.559999999999995</v>
      </c>
      <c r="H85" s="15"/>
      <c r="I85" s="15">
        <v>1.5</v>
      </c>
      <c r="J85" s="15">
        <f t="shared" si="3"/>
        <v>92.339999999999989</v>
      </c>
      <c r="K85" s="3">
        <f t="shared" si="4"/>
        <v>3.8474999999999997</v>
      </c>
    </row>
    <row r="86" spans="2:11" x14ac:dyDescent="0.3">
      <c r="B86" s="15" t="s">
        <v>91</v>
      </c>
      <c r="C86" s="15">
        <v>49</v>
      </c>
      <c r="D86" s="15">
        <v>74</v>
      </c>
      <c r="E86" s="15" t="s">
        <v>83</v>
      </c>
      <c r="F86" s="15">
        <v>2.5000000000000001E-2</v>
      </c>
      <c r="G86" s="15">
        <f t="shared" si="2"/>
        <v>1.85</v>
      </c>
      <c r="H86" s="15"/>
      <c r="I86" s="15">
        <v>1.3</v>
      </c>
      <c r="J86" s="15">
        <f t="shared" si="3"/>
        <v>2.4050000000000002</v>
      </c>
      <c r="K86" s="3">
        <f t="shared" si="4"/>
        <v>0.10020833333333334</v>
      </c>
    </row>
    <row r="87" spans="2:11" x14ac:dyDescent="0.3">
      <c r="B87" s="15" t="s">
        <v>92</v>
      </c>
      <c r="C87" s="15">
        <v>49</v>
      </c>
      <c r="D87" s="15">
        <v>54</v>
      </c>
      <c r="E87" s="15" t="s">
        <v>83</v>
      </c>
      <c r="F87" s="15">
        <v>0.1</v>
      </c>
      <c r="G87" s="15">
        <f t="shared" si="2"/>
        <v>5.4</v>
      </c>
      <c r="H87" s="15"/>
      <c r="I87" s="15">
        <v>1.3</v>
      </c>
      <c r="J87" s="15">
        <f t="shared" si="3"/>
        <v>7.0200000000000005</v>
      </c>
      <c r="K87" s="3">
        <f t="shared" si="4"/>
        <v>0.29250000000000004</v>
      </c>
    </row>
    <row r="88" spans="2:11" x14ac:dyDescent="0.3">
      <c r="B88" s="15" t="s">
        <v>105</v>
      </c>
      <c r="C88" s="15">
        <v>41</v>
      </c>
      <c r="D88" s="15">
        <v>16</v>
      </c>
      <c r="E88" s="15" t="s">
        <v>110</v>
      </c>
      <c r="F88" s="15">
        <v>6</v>
      </c>
      <c r="G88" s="15">
        <f t="shared" si="2"/>
        <v>96</v>
      </c>
      <c r="H88" s="15"/>
      <c r="I88" s="15">
        <v>1.3</v>
      </c>
      <c r="J88" s="15">
        <f t="shared" si="3"/>
        <v>124.80000000000001</v>
      </c>
      <c r="K88" s="3">
        <f t="shared" si="4"/>
        <v>5.2</v>
      </c>
    </row>
    <row r="89" spans="2:11" x14ac:dyDescent="0.3">
      <c r="B89" s="15" t="s">
        <v>106</v>
      </c>
      <c r="C89" s="15">
        <v>10</v>
      </c>
      <c r="D89" s="15">
        <v>1</v>
      </c>
      <c r="E89" s="15"/>
      <c r="F89" s="15">
        <v>8</v>
      </c>
      <c r="G89" s="15">
        <f t="shared" si="2"/>
        <v>8</v>
      </c>
      <c r="H89" s="15"/>
      <c r="I89" s="15">
        <v>1</v>
      </c>
      <c r="J89" s="15">
        <f t="shared" si="3"/>
        <v>8</v>
      </c>
      <c r="K89" s="3">
        <f t="shared" si="4"/>
        <v>0.33333333333333331</v>
      </c>
    </row>
    <row r="90" spans="2:11" x14ac:dyDescent="0.3">
      <c r="B90" s="15" t="s">
        <v>108</v>
      </c>
      <c r="C90" s="15">
        <v>38</v>
      </c>
      <c r="D90" s="15">
        <v>17</v>
      </c>
      <c r="E90" s="15" t="s">
        <v>83</v>
      </c>
      <c r="F90" s="15">
        <v>0.9</v>
      </c>
      <c r="G90" s="15">
        <f t="shared" si="2"/>
        <v>15.3</v>
      </c>
      <c r="H90" s="15"/>
      <c r="I90" s="15">
        <v>1.3</v>
      </c>
      <c r="J90" s="15">
        <f t="shared" si="3"/>
        <v>19.89</v>
      </c>
      <c r="K90" s="3">
        <f t="shared" si="4"/>
        <v>0.82874999999999999</v>
      </c>
    </row>
    <row r="91" spans="2:11" x14ac:dyDescent="0.3">
      <c r="B91" s="15" t="s">
        <v>109</v>
      </c>
      <c r="C91" s="15">
        <v>78</v>
      </c>
      <c r="D91" s="15">
        <v>1</v>
      </c>
      <c r="E91" s="15"/>
      <c r="F91" s="15">
        <v>16</v>
      </c>
      <c r="G91" s="15">
        <f t="shared" si="2"/>
        <v>16</v>
      </c>
      <c r="H91" s="15"/>
      <c r="I91" s="15">
        <v>1.3</v>
      </c>
      <c r="J91" s="15">
        <f t="shared" si="3"/>
        <v>20.8</v>
      </c>
      <c r="K91" s="3">
        <f t="shared" si="4"/>
        <v>0.8666666666666667</v>
      </c>
    </row>
    <row r="92" spans="2:11" x14ac:dyDescent="0.3">
      <c r="B92" s="15" t="s">
        <v>119</v>
      </c>
      <c r="C92" s="15"/>
      <c r="D92" s="15"/>
      <c r="E92" s="15"/>
      <c r="F92" s="15"/>
      <c r="G92" s="15">
        <f t="shared" si="2"/>
        <v>0</v>
      </c>
      <c r="H92" s="15"/>
      <c r="I92" s="15"/>
      <c r="J92" s="15">
        <f t="shared" si="3"/>
        <v>0</v>
      </c>
      <c r="K92" s="3">
        <f t="shared" si="4"/>
        <v>0</v>
      </c>
    </row>
    <row r="93" spans="2:11" x14ac:dyDescent="0.3">
      <c r="B93" s="15"/>
      <c r="C93" s="15"/>
      <c r="D93" s="15"/>
      <c r="E93" s="15"/>
      <c r="F93" s="15"/>
      <c r="G93" s="15">
        <f t="shared" si="2"/>
        <v>0</v>
      </c>
      <c r="H93" s="15"/>
      <c r="I93" s="15"/>
      <c r="J93" s="15">
        <f t="shared" si="3"/>
        <v>0</v>
      </c>
      <c r="K93" s="3">
        <f t="shared" si="4"/>
        <v>0</v>
      </c>
    </row>
    <row r="94" spans="2:11" x14ac:dyDescent="0.3">
      <c r="B94" s="15"/>
      <c r="C94" s="15"/>
      <c r="D94" s="15"/>
      <c r="E94" s="15"/>
      <c r="F94" s="15"/>
      <c r="G94" s="15">
        <f t="shared" si="2"/>
        <v>0</v>
      </c>
      <c r="H94" s="15"/>
      <c r="I94" s="15"/>
      <c r="J94" s="15">
        <f t="shared" si="3"/>
        <v>0</v>
      </c>
      <c r="K94" s="3">
        <f t="shared" si="4"/>
        <v>0</v>
      </c>
    </row>
    <row r="95" spans="2:11" x14ac:dyDescent="0.3">
      <c r="B95" s="15"/>
      <c r="C95" s="15"/>
      <c r="D95" s="15"/>
      <c r="E95" s="15"/>
      <c r="F95" s="15"/>
      <c r="G95" s="15">
        <f t="shared" si="2"/>
        <v>0</v>
      </c>
      <c r="H95" s="15"/>
      <c r="I95" s="15"/>
      <c r="J95" s="15">
        <f t="shared" si="3"/>
        <v>0</v>
      </c>
      <c r="K95" s="3">
        <f t="shared" si="4"/>
        <v>0</v>
      </c>
    </row>
    <row r="96" spans="2:11" x14ac:dyDescent="0.3">
      <c r="B96" s="15"/>
      <c r="C96" s="15"/>
      <c r="D96" s="15"/>
      <c r="E96" s="15"/>
      <c r="F96" s="15"/>
      <c r="G96" s="15">
        <f t="shared" si="2"/>
        <v>0</v>
      </c>
      <c r="H96" s="15"/>
      <c r="I96" s="15"/>
      <c r="J96" s="15">
        <f t="shared" si="3"/>
        <v>0</v>
      </c>
      <c r="K96" s="3">
        <f t="shared" si="4"/>
        <v>0</v>
      </c>
    </row>
    <row r="97" spans="2:11" x14ac:dyDescent="0.3">
      <c r="B97" s="15"/>
      <c r="C97" s="15"/>
      <c r="D97" s="15"/>
      <c r="E97" s="15"/>
      <c r="F97" s="15"/>
      <c r="G97" s="15">
        <f t="shared" si="2"/>
        <v>0</v>
      </c>
      <c r="H97" s="15"/>
      <c r="I97" s="15"/>
      <c r="J97" s="15">
        <f t="shared" si="3"/>
        <v>0</v>
      </c>
      <c r="K97" s="3">
        <f t="shared" si="4"/>
        <v>0</v>
      </c>
    </row>
    <row r="98" spans="2:11" x14ac:dyDescent="0.3">
      <c r="B98" s="15"/>
      <c r="C98" s="15"/>
      <c r="D98" s="15"/>
      <c r="E98" s="15"/>
      <c r="F98" s="15"/>
      <c r="G98" s="15">
        <f t="shared" si="2"/>
        <v>0</v>
      </c>
      <c r="H98" s="15"/>
      <c r="I98" s="15"/>
      <c r="J98" s="15">
        <f t="shared" si="3"/>
        <v>0</v>
      </c>
      <c r="K98" s="3">
        <f t="shared" si="4"/>
        <v>0</v>
      </c>
    </row>
    <row r="99" spans="2:11" x14ac:dyDescent="0.3">
      <c r="B99" s="15"/>
      <c r="C99" s="15"/>
      <c r="D99" s="15"/>
      <c r="E99" s="15"/>
      <c r="F99" s="15"/>
      <c r="G99" s="15">
        <f t="shared" si="2"/>
        <v>0</v>
      </c>
      <c r="H99" s="15"/>
      <c r="I99" s="15"/>
      <c r="J99" s="15">
        <f t="shared" si="3"/>
        <v>0</v>
      </c>
      <c r="K99" s="3">
        <f t="shared" si="4"/>
        <v>0</v>
      </c>
    </row>
    <row r="100" spans="2:11" x14ac:dyDescent="0.3">
      <c r="B100" s="15"/>
      <c r="C100" s="15"/>
      <c r="D100" s="15"/>
      <c r="E100" s="15"/>
      <c r="F100" s="15"/>
      <c r="G100" s="15">
        <f t="shared" si="2"/>
        <v>0</v>
      </c>
      <c r="H100" s="15"/>
      <c r="I100" s="15"/>
      <c r="J100" s="15"/>
      <c r="K100" s="3">
        <f t="shared" si="4"/>
        <v>0</v>
      </c>
    </row>
    <row r="101" spans="2:11" ht="18" x14ac:dyDescent="0.35">
      <c r="B101" s="16" t="s">
        <v>114</v>
      </c>
      <c r="C101" s="15"/>
      <c r="D101" s="15"/>
      <c r="E101" s="15"/>
      <c r="F101" s="15"/>
      <c r="G101" s="16">
        <f>SUM(G64:G100)</f>
        <v>1156.3</v>
      </c>
      <c r="H101" s="16"/>
      <c r="I101" s="16"/>
      <c r="J101" s="16">
        <f>SUM(J64:J100)</f>
        <v>1479.3230000000001</v>
      </c>
      <c r="K101" s="3">
        <f>SUM(K64:K100)</f>
        <v>61.63845833333334</v>
      </c>
    </row>
    <row r="108" spans="2:11" ht="18" x14ac:dyDescent="0.35">
      <c r="B108" s="34" t="s">
        <v>19</v>
      </c>
      <c r="C108" s="35" t="s">
        <v>76</v>
      </c>
      <c r="D108" s="35" t="s">
        <v>111</v>
      </c>
      <c r="E108" s="35"/>
      <c r="F108" s="35" t="s">
        <v>112</v>
      </c>
      <c r="G108" s="35" t="s">
        <v>113</v>
      </c>
    </row>
    <row r="109" spans="2:11" x14ac:dyDescent="0.3">
      <c r="B109" s="36"/>
      <c r="C109" s="19"/>
      <c r="D109" s="19"/>
      <c r="E109" s="19"/>
      <c r="F109" s="19"/>
      <c r="G109" s="19"/>
    </row>
    <row r="110" spans="2:11" x14ac:dyDescent="0.3">
      <c r="B110" s="19" t="s">
        <v>16</v>
      </c>
      <c r="C110" s="19">
        <v>3</v>
      </c>
      <c r="D110" s="19">
        <v>1</v>
      </c>
      <c r="E110" s="19"/>
      <c r="F110" s="19">
        <v>50</v>
      </c>
      <c r="G110" s="19">
        <f>C110*D110*F110</f>
        <v>150</v>
      </c>
    </row>
    <row r="111" spans="2:11" x14ac:dyDescent="0.3">
      <c r="B111" s="19" t="s">
        <v>17</v>
      </c>
      <c r="C111" s="19">
        <v>1</v>
      </c>
      <c r="D111" s="19">
        <v>10</v>
      </c>
      <c r="E111" s="19"/>
      <c r="F111" s="19">
        <v>150</v>
      </c>
      <c r="G111" s="19">
        <f>C111*D111*F111</f>
        <v>1500</v>
      </c>
    </row>
    <row r="112" spans="2:11" x14ac:dyDescent="0.3">
      <c r="B112" s="19" t="s">
        <v>18</v>
      </c>
      <c r="C112" s="19"/>
      <c r="D112" s="19"/>
      <c r="E112" s="19"/>
      <c r="F112" s="19"/>
      <c r="G112" s="19">
        <v>200</v>
      </c>
    </row>
    <row r="113" spans="2:7" x14ac:dyDescent="0.3">
      <c r="B113" s="19" t="s">
        <v>148</v>
      </c>
      <c r="C113" s="19">
        <v>2</v>
      </c>
      <c r="D113" s="19">
        <v>3</v>
      </c>
      <c r="E113" s="19"/>
      <c r="F113" s="19">
        <v>450</v>
      </c>
      <c r="G113" s="19">
        <f t="shared" ref="G113:G134" si="5">C113*D113*F113</f>
        <v>2700</v>
      </c>
    </row>
    <row r="114" spans="2:7" x14ac:dyDescent="0.3">
      <c r="B114" s="19" t="s">
        <v>149</v>
      </c>
      <c r="C114" s="19">
        <v>2</v>
      </c>
      <c r="D114" s="19">
        <v>1</v>
      </c>
      <c r="E114" s="19"/>
      <c r="F114" s="19">
        <v>350</v>
      </c>
      <c r="G114" s="19">
        <f t="shared" si="5"/>
        <v>700</v>
      </c>
    </row>
    <row r="115" spans="2:7" x14ac:dyDescent="0.3">
      <c r="B115" s="19" t="s">
        <v>20</v>
      </c>
      <c r="C115" s="19">
        <v>2</v>
      </c>
      <c r="D115" s="19">
        <v>1</v>
      </c>
      <c r="E115" s="19"/>
      <c r="F115" s="19">
        <v>150</v>
      </c>
      <c r="G115" s="19">
        <f t="shared" si="5"/>
        <v>300</v>
      </c>
    </row>
    <row r="116" spans="2:7" x14ac:dyDescent="0.3">
      <c r="B116" s="19" t="s">
        <v>22</v>
      </c>
      <c r="C116" s="19"/>
      <c r="D116" s="19"/>
      <c r="E116" s="19"/>
      <c r="F116" s="19"/>
      <c r="G116" s="19">
        <f t="shared" si="5"/>
        <v>0</v>
      </c>
    </row>
    <row r="117" spans="2:7" x14ac:dyDescent="0.3">
      <c r="B117" s="19" t="s">
        <v>23</v>
      </c>
      <c r="C117" s="19"/>
      <c r="D117" s="19"/>
      <c r="E117" s="19"/>
      <c r="F117" s="19"/>
      <c r="G117" s="19">
        <f t="shared" si="5"/>
        <v>0</v>
      </c>
    </row>
    <row r="118" spans="2:7" x14ac:dyDescent="0.3">
      <c r="B118" s="19" t="s">
        <v>27</v>
      </c>
      <c r="C118" s="19">
        <v>1</v>
      </c>
      <c r="D118" s="19">
        <v>30</v>
      </c>
      <c r="E118" s="19"/>
      <c r="F118" s="19">
        <v>100</v>
      </c>
      <c r="G118" s="19">
        <f t="shared" si="5"/>
        <v>3000</v>
      </c>
    </row>
    <row r="119" spans="2:7" x14ac:dyDescent="0.3">
      <c r="B119" s="19" t="s">
        <v>28</v>
      </c>
      <c r="C119" s="19">
        <v>3</v>
      </c>
      <c r="D119" s="19">
        <v>30</v>
      </c>
      <c r="E119" s="19"/>
      <c r="F119" s="19">
        <v>100</v>
      </c>
      <c r="G119" s="19">
        <f t="shared" si="5"/>
        <v>9000</v>
      </c>
    </row>
    <row r="120" spans="2:7" x14ac:dyDescent="0.3">
      <c r="B120" s="19" t="s">
        <v>29</v>
      </c>
      <c r="C120" s="19">
        <v>1</v>
      </c>
      <c r="D120" s="19">
        <v>40</v>
      </c>
      <c r="E120" s="19"/>
      <c r="F120" s="19">
        <v>200</v>
      </c>
      <c r="G120" s="19">
        <f t="shared" si="5"/>
        <v>8000</v>
      </c>
    </row>
    <row r="121" spans="2:7" x14ac:dyDescent="0.3">
      <c r="B121" s="19" t="s">
        <v>30</v>
      </c>
      <c r="C121" s="19">
        <v>1</v>
      </c>
      <c r="D121" s="19">
        <v>50</v>
      </c>
      <c r="E121" s="19"/>
      <c r="F121" s="19">
        <v>150</v>
      </c>
      <c r="G121" s="19">
        <f t="shared" si="5"/>
        <v>7500</v>
      </c>
    </row>
    <row r="122" spans="2:7" x14ac:dyDescent="0.3">
      <c r="B122" s="19" t="s">
        <v>53</v>
      </c>
      <c r="C122" s="19">
        <v>1</v>
      </c>
      <c r="D122" s="19">
        <v>50</v>
      </c>
      <c r="E122" s="19"/>
      <c r="F122" s="19">
        <v>400</v>
      </c>
      <c r="G122" s="19">
        <f t="shared" si="5"/>
        <v>20000</v>
      </c>
    </row>
    <row r="123" spans="2:7" x14ac:dyDescent="0.3">
      <c r="B123" s="19" t="s">
        <v>54</v>
      </c>
      <c r="C123" s="19">
        <v>1</v>
      </c>
      <c r="D123" s="19">
        <v>10</v>
      </c>
      <c r="E123" s="19"/>
      <c r="F123" s="19">
        <v>350</v>
      </c>
      <c r="G123" s="19">
        <f t="shared" si="5"/>
        <v>3500</v>
      </c>
    </row>
    <row r="124" spans="2:7" x14ac:dyDescent="0.3">
      <c r="B124" s="19" t="s">
        <v>55</v>
      </c>
      <c r="C124" s="19">
        <v>1</v>
      </c>
      <c r="D124" s="19">
        <v>15</v>
      </c>
      <c r="E124" s="19"/>
      <c r="F124" s="19">
        <v>80</v>
      </c>
      <c r="G124" s="19">
        <f t="shared" si="5"/>
        <v>1200</v>
      </c>
    </row>
    <row r="125" spans="2:7" x14ac:dyDescent="0.3">
      <c r="B125" s="19" t="s">
        <v>56</v>
      </c>
      <c r="C125" s="19">
        <v>1</v>
      </c>
      <c r="D125" s="19">
        <v>15</v>
      </c>
      <c r="E125" s="19"/>
      <c r="F125" s="19">
        <v>80</v>
      </c>
      <c r="G125" s="19">
        <f t="shared" si="5"/>
        <v>1200</v>
      </c>
    </row>
    <row r="126" spans="2:7" x14ac:dyDescent="0.3">
      <c r="B126" s="19"/>
      <c r="C126" s="19"/>
      <c r="D126" s="19"/>
      <c r="E126" s="19"/>
      <c r="F126" s="19"/>
      <c r="G126" s="19">
        <f t="shared" si="5"/>
        <v>0</v>
      </c>
    </row>
    <row r="127" spans="2:7" x14ac:dyDescent="0.3">
      <c r="B127" s="19"/>
      <c r="C127" s="19"/>
      <c r="D127" s="19"/>
      <c r="E127" s="19"/>
      <c r="F127" s="19"/>
      <c r="G127" s="19">
        <f t="shared" si="5"/>
        <v>0</v>
      </c>
    </row>
    <row r="128" spans="2:7" x14ac:dyDescent="0.3">
      <c r="B128" s="19"/>
      <c r="C128" s="19"/>
      <c r="D128" s="19"/>
      <c r="E128" s="19"/>
      <c r="F128" s="19"/>
      <c r="G128" s="19">
        <f t="shared" si="5"/>
        <v>0</v>
      </c>
    </row>
    <row r="129" spans="2:10" x14ac:dyDescent="0.3">
      <c r="B129" s="19"/>
      <c r="C129" s="19"/>
      <c r="D129" s="19"/>
      <c r="E129" s="19"/>
      <c r="F129" s="19"/>
      <c r="G129" s="19">
        <f t="shared" si="5"/>
        <v>0</v>
      </c>
    </row>
    <row r="130" spans="2:10" x14ac:dyDescent="0.3">
      <c r="B130" s="19"/>
      <c r="C130" s="19"/>
      <c r="D130" s="19"/>
      <c r="E130" s="19"/>
      <c r="F130" s="19"/>
      <c r="G130" s="19">
        <f t="shared" si="5"/>
        <v>0</v>
      </c>
    </row>
    <row r="131" spans="2:10" x14ac:dyDescent="0.3">
      <c r="B131" s="19"/>
      <c r="C131" s="19"/>
      <c r="D131" s="19"/>
      <c r="E131" s="19"/>
      <c r="F131" s="19"/>
      <c r="G131" s="19">
        <f t="shared" si="5"/>
        <v>0</v>
      </c>
    </row>
    <row r="132" spans="2:10" x14ac:dyDescent="0.3">
      <c r="B132" s="19"/>
      <c r="C132" s="19"/>
      <c r="D132" s="19"/>
      <c r="E132" s="19"/>
      <c r="F132" s="19"/>
      <c r="G132" s="19">
        <f t="shared" si="5"/>
        <v>0</v>
      </c>
    </row>
    <row r="133" spans="2:10" x14ac:dyDescent="0.3">
      <c r="B133" s="19"/>
      <c r="C133" s="19"/>
      <c r="D133" s="19"/>
      <c r="E133" s="19"/>
      <c r="F133" s="19"/>
      <c r="G133" s="19">
        <f t="shared" si="5"/>
        <v>0</v>
      </c>
    </row>
    <row r="134" spans="2:10" x14ac:dyDescent="0.3">
      <c r="B134" s="19"/>
      <c r="C134" s="19"/>
      <c r="D134" s="19"/>
      <c r="E134" s="19"/>
      <c r="F134" s="19"/>
      <c r="G134" s="19">
        <f t="shared" si="5"/>
        <v>0</v>
      </c>
    </row>
    <row r="135" spans="2:10" x14ac:dyDescent="0.3">
      <c r="B135" s="19"/>
      <c r="C135" s="19"/>
      <c r="D135" s="19"/>
      <c r="E135" s="19"/>
      <c r="F135" s="19"/>
      <c r="G135" s="19">
        <f>SUM(G110:G134)</f>
        <v>58950</v>
      </c>
      <c r="J135" s="4">
        <f>G135+G59</f>
        <v>564187.59450000001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Larss</dc:creator>
  <cp:lastModifiedBy>Larss</cp:lastModifiedBy>
  <cp:lastPrinted>2014-09-23T12:57:33Z</cp:lastPrinted>
  <dcterms:created xsi:type="dcterms:W3CDTF">2014-09-05T05:33:58Z</dcterms:created>
  <dcterms:modified xsi:type="dcterms:W3CDTF">2015-03-29T10:39:14Z</dcterms:modified>
</cp:coreProperties>
</file>