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40700" windowHeight="24080" tabRatio="500"/>
  </bookViews>
  <sheets>
    <sheet name="Huskalkyl" sheetId="2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23" i="2" l="1"/>
  <c r="L17" i="2"/>
  <c r="L13" i="2"/>
  <c r="G17" i="2"/>
  <c r="G18" i="2"/>
  <c r="G20" i="2"/>
  <c r="G21" i="2"/>
  <c r="L15" i="2"/>
  <c r="L16" i="2"/>
  <c r="Q17" i="2"/>
  <c r="Q18" i="2"/>
  <c r="Q25" i="2"/>
  <c r="Q26" i="2"/>
  <c r="Q24" i="2"/>
  <c r="Q19" i="2"/>
  <c r="Q20" i="2"/>
  <c r="L20" i="2"/>
  <c r="L19" i="2"/>
  <c r="Q13" i="2"/>
  <c r="Q14" i="2"/>
  <c r="G14" i="2"/>
  <c r="Q12" i="2"/>
</calcChain>
</file>

<file path=xl/sharedStrings.xml><?xml version="1.0" encoding="utf-8"?>
<sst xmlns="http://schemas.openxmlformats.org/spreadsheetml/2006/main" count="42" uniqueCount="42">
  <si>
    <t>Huskalkyl</t>
  </si>
  <si>
    <t>1. Fyll i vita fält</t>
  </si>
  <si>
    <t>2. Röda fält är viktiga utfallsfält</t>
  </si>
  <si>
    <t>Befintlig bostad</t>
  </si>
  <si>
    <t>Ny bostad</t>
  </si>
  <si>
    <t>Kostnader</t>
  </si>
  <si>
    <t>Inköpspris</t>
  </si>
  <si>
    <t>Pris</t>
  </si>
  <si>
    <t>Totalt pris</t>
  </si>
  <si>
    <t>Lån</t>
  </si>
  <si>
    <t>15 % kontant</t>
  </si>
  <si>
    <t>Totalt kontantbehov</t>
  </si>
  <si>
    <t>Lånegrad</t>
  </si>
  <si>
    <t>Fria kontanta medel</t>
  </si>
  <si>
    <t>Kvar till renovering</t>
  </si>
  <si>
    <t>Försäljningspris</t>
  </si>
  <si>
    <t>Totala kontanta medel</t>
  </si>
  <si>
    <t>Räntesats lån</t>
  </si>
  <si>
    <t>Mäklararvode, %</t>
  </si>
  <si>
    <t>Eventuellt blancolån</t>
  </si>
  <si>
    <t>Räntesats blancolån</t>
  </si>
  <si>
    <t>Arvode, summa</t>
  </si>
  <si>
    <t>Bolån</t>
  </si>
  <si>
    <t>Räntekostnad helår (före avdrag)</t>
  </si>
  <si>
    <t>Vinst</t>
  </si>
  <si>
    <t>Befintligt pantbrev</t>
  </si>
  <si>
    <t>Räntekostnad månad (f. avdr.)</t>
  </si>
  <si>
    <t>Renoveringar</t>
  </si>
  <si>
    <t>Kostnad pantbrev</t>
  </si>
  <si>
    <t>Teoretisk amorteringskrav år 1, år</t>
  </si>
  <si>
    <t>Vinst efter skatt</t>
  </si>
  <si>
    <t>Lagfart</t>
  </si>
  <si>
    <t>Teoretisk amorteringskrav år 1, månad</t>
  </si>
  <si>
    <t>Kontanter kvar</t>
  </si>
  <si>
    <t>Amortering per månad</t>
  </si>
  <si>
    <t>Driftskostnad helår</t>
  </si>
  <si>
    <t>Driftskostnad månad</t>
  </si>
  <si>
    <t>Tot. månadskostnad (f. avdr.)</t>
  </si>
  <si>
    <t>Tot. månadskostnad ink. amor. (f. avdr.)</t>
  </si>
  <si>
    <t>Tot. månadskostnad ink. amor. (e. avdr.)</t>
  </si>
  <si>
    <t>Att köpa hus är den största affären i livet för många människor och handlar ofta om belopp långt större än vad vi befattar oss med till vardags.</t>
  </si>
  <si>
    <t>Jag tar inget ansvar för vilka beslut du fattar med eller utan detta kalkyldokument.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</si>
</sst>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r&quot;_-;\-* #,##0.00\ &quot;kr&quot;_-;_-* &quot;-&quot;??\ &quot;kr&quot;_-;_-@_-"/>
    <numFmt numFmtId="164" formatCode="_-* #,##0\ &quot;kr&quot;_-;\-* #,##0\ &quot;kr&quot;_-;_-* &quot;-&quot;??\ &quot;kr&quot;_-;_-@_-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6"/>
      <color theme="1"/>
      <name val="Aharoni"/>
      <charset val="177"/>
    </font>
    <font>
      <b/>
      <sz val="10"/>
      <color theme="1"/>
      <name val="Calibri"/>
      <family val="2"/>
      <scheme val="minor"/>
    </font>
    <font>
      <b/>
      <sz val="12"/>
      <color theme="1"/>
      <name val="Aharoni"/>
      <charset val="177"/>
    </font>
    <font>
      <sz val="10"/>
      <color theme="0" tint="-0.3499862666707357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5">
    <xf numFmtId="0" fontId="0" fillId="0" borderId="0"/>
    <xf numFmtId="0" fontId="2" fillId="0" borderId="0"/>
    <xf numFmtId="44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3" fillId="2" borderId="0" xfId="1" applyFont="1" applyFill="1"/>
    <xf numFmtId="0" fontId="3" fillId="0" borderId="0" xfId="1" applyFont="1"/>
    <xf numFmtId="0" fontId="4" fillId="2" borderId="0" xfId="1" applyFont="1" applyFill="1"/>
    <xf numFmtId="0" fontId="3" fillId="2" borderId="1" xfId="1" applyFont="1" applyFill="1" applyBorder="1"/>
    <xf numFmtId="0" fontId="3" fillId="2" borderId="2" xfId="1" applyFont="1" applyFill="1" applyBorder="1"/>
    <xf numFmtId="0" fontId="3" fillId="2" borderId="3" xfId="1" applyFont="1" applyFill="1" applyBorder="1"/>
    <xf numFmtId="0" fontId="3" fillId="2" borderId="4" xfId="1" applyFont="1" applyFill="1" applyBorder="1"/>
    <xf numFmtId="0" fontId="3" fillId="2" borderId="0" xfId="1" applyFont="1" applyFill="1" applyBorder="1"/>
    <xf numFmtId="0" fontId="5" fillId="2" borderId="0" xfId="1" applyFont="1" applyFill="1" applyBorder="1"/>
    <xf numFmtId="0" fontId="3" fillId="2" borderId="5" xfId="1" applyFont="1" applyFill="1" applyBorder="1"/>
    <xf numFmtId="0" fontId="6" fillId="3" borderId="6" xfId="1" applyFont="1" applyFill="1" applyBorder="1" applyAlignment="1">
      <alignment horizontal="center"/>
    </xf>
    <xf numFmtId="0" fontId="6" fillId="3" borderId="7" xfId="1" applyFont="1" applyFill="1" applyBorder="1" applyAlignment="1">
      <alignment horizontal="center"/>
    </xf>
    <xf numFmtId="0" fontId="6" fillId="3" borderId="8" xfId="1" applyFont="1" applyFill="1" applyBorder="1" applyAlignment="1">
      <alignment horizontal="center"/>
    </xf>
    <xf numFmtId="0" fontId="3" fillId="4" borderId="1" xfId="1" applyFont="1" applyFill="1" applyBorder="1"/>
    <xf numFmtId="0" fontId="3" fillId="4" borderId="2" xfId="1" applyFont="1" applyFill="1" applyBorder="1"/>
    <xf numFmtId="0" fontId="3" fillId="4" borderId="3" xfId="1" applyFont="1" applyFill="1" applyBorder="1"/>
    <xf numFmtId="0" fontId="3" fillId="4" borderId="4" xfId="1" applyFont="1" applyFill="1" applyBorder="1"/>
    <xf numFmtId="0" fontId="3" fillId="4" borderId="0" xfId="1" applyFont="1" applyFill="1" applyBorder="1"/>
    <xf numFmtId="164" fontId="3" fillId="2" borderId="9" xfId="2" applyNumberFormat="1" applyFont="1" applyFill="1" applyBorder="1" applyProtection="1">
      <protection locked="0"/>
    </xf>
    <xf numFmtId="3" fontId="3" fillId="4" borderId="5" xfId="1" applyNumberFormat="1" applyFont="1" applyFill="1" applyBorder="1"/>
    <xf numFmtId="0" fontId="3" fillId="4" borderId="5" xfId="1" applyFont="1" applyFill="1" applyBorder="1"/>
    <xf numFmtId="164" fontId="3" fillId="5" borderId="9" xfId="2" applyNumberFormat="1" applyFont="1" applyFill="1" applyBorder="1"/>
    <xf numFmtId="10" fontId="3" fillId="4" borderId="5" xfId="1" applyNumberFormat="1" applyFont="1" applyFill="1" applyBorder="1"/>
    <xf numFmtId="164" fontId="3" fillId="4" borderId="0" xfId="2" applyNumberFormat="1" applyFont="1" applyFill="1" applyBorder="1"/>
    <xf numFmtId="9" fontId="3" fillId="4" borderId="0" xfId="3" applyFont="1" applyFill="1" applyBorder="1"/>
    <xf numFmtId="9" fontId="3" fillId="4" borderId="5" xfId="3" applyFont="1" applyFill="1" applyBorder="1"/>
    <xf numFmtId="10" fontId="3" fillId="2" borderId="9" xfId="1" applyNumberFormat="1" applyFont="1" applyFill="1" applyBorder="1" applyProtection="1">
      <protection locked="0"/>
    </xf>
    <xf numFmtId="9" fontId="3" fillId="2" borderId="9" xfId="1" applyNumberFormat="1" applyFont="1" applyFill="1" applyBorder="1" applyProtection="1">
      <protection locked="0"/>
    </xf>
    <xf numFmtId="0" fontId="7" fillId="4" borderId="0" xfId="1" applyFont="1" applyFill="1" applyBorder="1"/>
    <xf numFmtId="164" fontId="7" fillId="4" borderId="0" xfId="2" applyNumberFormat="1" applyFont="1" applyFill="1" applyBorder="1"/>
    <xf numFmtId="0" fontId="3" fillId="4" borderId="10" xfId="1" applyFont="1" applyFill="1" applyBorder="1"/>
    <xf numFmtId="0" fontId="3" fillId="4" borderId="11" xfId="1" applyFont="1" applyFill="1" applyBorder="1"/>
    <xf numFmtId="3" fontId="3" fillId="4" borderId="11" xfId="1" applyNumberFormat="1" applyFont="1" applyFill="1" applyBorder="1"/>
    <xf numFmtId="3" fontId="3" fillId="4" borderId="12" xfId="1" applyNumberFormat="1" applyFont="1" applyFill="1" applyBorder="1"/>
    <xf numFmtId="0" fontId="3" fillId="4" borderId="12" xfId="1" applyFont="1" applyFill="1" applyBorder="1"/>
    <xf numFmtId="3" fontId="3" fillId="2" borderId="0" xfId="1" applyNumberFormat="1" applyFont="1" applyFill="1" applyBorder="1"/>
    <xf numFmtId="0" fontId="3" fillId="2" borderId="10" xfId="1" applyFont="1" applyFill="1" applyBorder="1"/>
    <xf numFmtId="0" fontId="3" fillId="2" borderId="11" xfId="1" applyFont="1" applyFill="1" applyBorder="1"/>
    <xf numFmtId="0" fontId="3" fillId="2" borderId="12" xfId="1" applyFont="1" applyFill="1" applyBorder="1"/>
    <xf numFmtId="4" fontId="3" fillId="2" borderId="0" xfId="1" applyNumberFormat="1" applyFont="1" applyFill="1"/>
  </cellXfs>
  <cellStyles count="5">
    <cellStyle name="Currency 2" xfId="4"/>
    <cellStyle name="Currency 3" xfId="2"/>
    <cellStyle name="Normal" xfId="0" builtinId="0"/>
    <cellStyle name="Normal 2" xfId="1"/>
    <cellStyle name="Percent 2" xfId="3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07"/>
  <sheetViews>
    <sheetView tabSelected="1" topLeftCell="B1" zoomScale="125" zoomScaleNormal="125" zoomScalePageLayoutView="125" workbookViewId="0">
      <selection activeCell="K4" sqref="K4"/>
    </sheetView>
  </sheetViews>
  <sheetFormatPr baseColWidth="10" defaultColWidth="8.83203125" defaultRowHeight="14" x14ac:dyDescent="0"/>
  <cols>
    <col min="1" max="3" width="8.83203125" style="2"/>
    <col min="4" max="5" width="1.83203125" style="2" customWidth="1"/>
    <col min="6" max="6" width="28.6640625" style="2" bestFit="1" customWidth="1"/>
    <col min="7" max="7" width="13.6640625" style="2" bestFit="1" customWidth="1"/>
    <col min="8" max="8" width="1.83203125" style="2" customWidth="1"/>
    <col min="9" max="9" width="2.5" style="2" customWidth="1"/>
    <col min="10" max="10" width="1.83203125" style="2" customWidth="1"/>
    <col min="11" max="11" width="16.83203125" style="2" bestFit="1" customWidth="1"/>
    <col min="12" max="12" width="12.6640625" style="2" bestFit="1" customWidth="1"/>
    <col min="13" max="13" width="1.83203125" style="2" customWidth="1"/>
    <col min="14" max="14" width="2.5" style="2" customWidth="1"/>
    <col min="15" max="15" width="1.83203125" style="2" customWidth="1"/>
    <col min="16" max="16" width="28.6640625" style="2" bestFit="1" customWidth="1"/>
    <col min="17" max="17" width="10.5" style="2" bestFit="1" customWidth="1"/>
    <col min="18" max="19" width="1.83203125" style="2" customWidth="1"/>
    <col min="20" max="16384" width="8.83203125" style="2"/>
  </cols>
  <sheetData>
    <row r="1" spans="1:38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1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ht="1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 ht="1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ht="36" thickBot="1">
      <c r="A5" s="1"/>
      <c r="B5" s="1"/>
      <c r="C5" s="1"/>
      <c r="D5" s="1"/>
      <c r="E5" s="1"/>
      <c r="F5" s="3" t="s">
        <v>0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</row>
    <row r="6" spans="1:38" ht="11.25" customHeight="1">
      <c r="A6" s="1"/>
      <c r="B6" s="1"/>
      <c r="C6" s="1"/>
      <c r="D6" s="4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6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38" ht="15" customHeight="1">
      <c r="A7" s="1"/>
      <c r="B7" s="1"/>
      <c r="C7" s="1"/>
      <c r="D7" s="7"/>
      <c r="E7" s="8"/>
      <c r="F7" s="9" t="s">
        <v>1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10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38" ht="15" customHeight="1">
      <c r="A8" s="1"/>
      <c r="B8" s="1"/>
      <c r="C8" s="1"/>
      <c r="D8" s="7"/>
      <c r="E8" s="8"/>
      <c r="F8" s="9" t="s">
        <v>2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10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38" ht="11.25" customHeight="1" thickBot="1">
      <c r="A9" s="1"/>
      <c r="B9" s="1"/>
      <c r="C9" s="1"/>
      <c r="D9" s="7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10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38" ht="17" thickBot="1">
      <c r="A10" s="1"/>
      <c r="B10" s="1"/>
      <c r="C10" s="1"/>
      <c r="D10" s="7"/>
      <c r="E10" s="11" t="s">
        <v>3</v>
      </c>
      <c r="F10" s="12"/>
      <c r="G10" s="12"/>
      <c r="H10" s="13"/>
      <c r="I10" s="8"/>
      <c r="J10" s="11" t="s">
        <v>4</v>
      </c>
      <c r="K10" s="12"/>
      <c r="L10" s="12"/>
      <c r="M10" s="13"/>
      <c r="N10" s="8"/>
      <c r="O10" s="11" t="s">
        <v>5</v>
      </c>
      <c r="P10" s="12"/>
      <c r="Q10" s="12"/>
      <c r="R10" s="13"/>
      <c r="S10" s="10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38" ht="15" customHeight="1" thickBot="1">
      <c r="A11" s="1"/>
      <c r="B11" s="1"/>
      <c r="C11" s="1"/>
      <c r="D11" s="7"/>
      <c r="E11" s="14"/>
      <c r="F11" s="15"/>
      <c r="G11" s="15"/>
      <c r="H11" s="16"/>
      <c r="I11" s="8"/>
      <c r="J11" s="14"/>
      <c r="K11" s="15"/>
      <c r="L11" s="15"/>
      <c r="M11" s="16"/>
      <c r="N11" s="8"/>
      <c r="O11" s="14"/>
      <c r="P11" s="15"/>
      <c r="Q11" s="15"/>
      <c r="R11" s="16"/>
      <c r="S11" s="10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15" customHeight="1" thickBot="1">
      <c r="A12" s="1"/>
      <c r="B12" s="1"/>
      <c r="C12" s="1"/>
      <c r="D12" s="7"/>
      <c r="E12" s="17"/>
      <c r="F12" s="18" t="s">
        <v>6</v>
      </c>
      <c r="G12" s="19"/>
      <c r="H12" s="20"/>
      <c r="I12" s="8"/>
      <c r="J12" s="17"/>
      <c r="K12" s="18" t="s">
        <v>7</v>
      </c>
      <c r="L12" s="19">
        <v>0</v>
      </c>
      <c r="M12" s="21"/>
      <c r="N12" s="8"/>
      <c r="O12" s="17"/>
      <c r="P12" s="18" t="s">
        <v>8</v>
      </c>
      <c r="Q12" s="22">
        <f>L12+L19+L20</f>
        <v>0</v>
      </c>
      <c r="R12" s="21"/>
      <c r="S12" s="10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15" customHeight="1" thickBot="1">
      <c r="A13" s="1"/>
      <c r="B13" s="1"/>
      <c r="C13" s="1"/>
      <c r="D13" s="7"/>
      <c r="E13" s="17"/>
      <c r="F13" s="18" t="s">
        <v>9</v>
      </c>
      <c r="G13" s="19">
        <v>0</v>
      </c>
      <c r="H13" s="23"/>
      <c r="I13" s="8"/>
      <c r="J13" s="17"/>
      <c r="K13" s="18" t="s">
        <v>10</v>
      </c>
      <c r="L13" s="24">
        <f>L12*0.15</f>
        <v>0</v>
      </c>
      <c r="M13" s="20"/>
      <c r="N13" s="8"/>
      <c r="O13" s="17"/>
      <c r="P13" s="18" t="s">
        <v>11</v>
      </c>
      <c r="Q13" s="22">
        <f>L13+L19+L20</f>
        <v>0</v>
      </c>
      <c r="R13" s="21"/>
      <c r="S13" s="10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38" ht="15" customHeight="1" thickBot="1">
      <c r="A14" s="1"/>
      <c r="B14" s="1"/>
      <c r="C14" s="1"/>
      <c r="D14" s="7"/>
      <c r="E14" s="17"/>
      <c r="F14" s="18" t="s">
        <v>12</v>
      </c>
      <c r="G14" s="25">
        <f>IFERROR(G13/G12,0)</f>
        <v>0</v>
      </c>
      <c r="H14" s="26"/>
      <c r="I14" s="8"/>
      <c r="J14" s="17"/>
      <c r="K14" s="18" t="s">
        <v>13</v>
      </c>
      <c r="L14" s="19">
        <v>0</v>
      </c>
      <c r="M14" s="20"/>
      <c r="N14" s="8"/>
      <c r="O14" s="17"/>
      <c r="P14" s="18" t="s">
        <v>14</v>
      </c>
      <c r="Q14" s="24">
        <f>L15-Q13</f>
        <v>0</v>
      </c>
      <c r="R14" s="21"/>
      <c r="S14" s="10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38" ht="15" customHeight="1" thickBot="1">
      <c r="A15" s="1"/>
      <c r="B15" s="1"/>
      <c r="C15" s="1"/>
      <c r="D15" s="7"/>
      <c r="E15" s="17"/>
      <c r="F15" s="18" t="s">
        <v>15</v>
      </c>
      <c r="G15" s="19">
        <v>0</v>
      </c>
      <c r="H15" s="20"/>
      <c r="I15" s="8"/>
      <c r="J15" s="17"/>
      <c r="K15" s="18" t="s">
        <v>16</v>
      </c>
      <c r="L15" s="24">
        <f>L14+G21</f>
        <v>0</v>
      </c>
      <c r="M15" s="20"/>
      <c r="N15" s="8"/>
      <c r="O15" s="17"/>
      <c r="P15" s="18" t="s">
        <v>17</v>
      </c>
      <c r="Q15" s="27">
        <v>0</v>
      </c>
      <c r="R15" s="21"/>
      <c r="S15" s="10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38" ht="15" customHeight="1" thickBot="1">
      <c r="A16" s="1"/>
      <c r="B16" s="1"/>
      <c r="C16" s="1"/>
      <c r="D16" s="7"/>
      <c r="E16" s="17"/>
      <c r="F16" s="18" t="s">
        <v>18</v>
      </c>
      <c r="G16" s="27">
        <v>0</v>
      </c>
      <c r="H16" s="23"/>
      <c r="I16" s="8"/>
      <c r="J16" s="17"/>
      <c r="K16" s="18" t="s">
        <v>19</v>
      </c>
      <c r="L16" s="24">
        <f>IF(L13&lt;L15,0,L13-L15)</f>
        <v>0</v>
      </c>
      <c r="M16" s="20"/>
      <c r="N16" s="8"/>
      <c r="O16" s="17"/>
      <c r="P16" s="18" t="s">
        <v>20</v>
      </c>
      <c r="Q16" s="28">
        <v>0</v>
      </c>
      <c r="R16" s="21"/>
      <c r="S16" s="10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ht="15" customHeight="1" thickBot="1">
      <c r="A17" s="1"/>
      <c r="B17" s="1"/>
      <c r="C17" s="1"/>
      <c r="D17" s="7"/>
      <c r="E17" s="17"/>
      <c r="F17" s="18" t="s">
        <v>21</v>
      </c>
      <c r="G17" s="24">
        <f>G15*G16</f>
        <v>0</v>
      </c>
      <c r="H17" s="20"/>
      <c r="I17" s="8"/>
      <c r="J17" s="17"/>
      <c r="K17" s="18" t="s">
        <v>22</v>
      </c>
      <c r="L17" s="24">
        <f>L12*0.85</f>
        <v>0</v>
      </c>
      <c r="M17" s="20"/>
      <c r="N17" s="8"/>
      <c r="O17" s="17"/>
      <c r="P17" s="18" t="s">
        <v>23</v>
      </c>
      <c r="Q17" s="24">
        <f>(Q15*L17)+(Q16*L16)*0.7</f>
        <v>0</v>
      </c>
      <c r="R17" s="21"/>
      <c r="S17" s="10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ht="15" customHeight="1" thickBot="1">
      <c r="A18" s="1"/>
      <c r="B18" s="1"/>
      <c r="C18" s="1"/>
      <c r="D18" s="7"/>
      <c r="E18" s="17"/>
      <c r="F18" s="18" t="s">
        <v>24</v>
      </c>
      <c r="G18" s="24">
        <f>G15-G12</f>
        <v>0</v>
      </c>
      <c r="H18" s="20"/>
      <c r="I18" s="8"/>
      <c r="J18" s="17"/>
      <c r="K18" s="18" t="s">
        <v>25</v>
      </c>
      <c r="L18" s="19">
        <v>0</v>
      </c>
      <c r="M18" s="20"/>
      <c r="N18" s="8"/>
      <c r="O18" s="17"/>
      <c r="P18" s="18" t="s">
        <v>26</v>
      </c>
      <c r="Q18" s="24">
        <f>Q17/12</f>
        <v>0</v>
      </c>
      <c r="R18" s="21"/>
      <c r="S18" s="10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 ht="15" customHeight="1" thickBot="1">
      <c r="A19" s="1"/>
      <c r="B19" s="1"/>
      <c r="C19" s="1"/>
      <c r="D19" s="7"/>
      <c r="E19" s="17"/>
      <c r="F19" s="18" t="s">
        <v>27</v>
      </c>
      <c r="G19" s="19">
        <v>0</v>
      </c>
      <c r="H19" s="20"/>
      <c r="I19" s="8"/>
      <c r="J19" s="17"/>
      <c r="K19" s="18" t="s">
        <v>28</v>
      </c>
      <c r="L19" s="22">
        <f>IF(L12=0,0,(L17-L18)*0.02+375)</f>
        <v>0</v>
      </c>
      <c r="M19" s="20"/>
      <c r="N19" s="8"/>
      <c r="O19" s="17"/>
      <c r="P19" s="29" t="s">
        <v>29</v>
      </c>
      <c r="Q19" s="30">
        <f>IFERROR(IF(L17/L12&gt;0.7,L12*0.02,IF(L17/L12&gt;0.5,L12*0.01,"")),0)</f>
        <v>0</v>
      </c>
      <c r="R19" s="21"/>
      <c r="S19" s="10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 ht="15" customHeight="1" thickBot="1">
      <c r="A20" s="1"/>
      <c r="B20" s="1"/>
      <c r="C20" s="1"/>
      <c r="D20" s="7"/>
      <c r="E20" s="17"/>
      <c r="F20" s="18" t="s">
        <v>30</v>
      </c>
      <c r="G20" s="24">
        <f>IF(G18&lt;0,G18,(G18-G19-G17)*0.78)+G19</f>
        <v>0</v>
      </c>
      <c r="H20" s="20"/>
      <c r="I20" s="8"/>
      <c r="J20" s="17"/>
      <c r="K20" s="18" t="s">
        <v>31</v>
      </c>
      <c r="L20" s="22">
        <f>IF(L12=0,0,L12*0.015+900)</f>
        <v>0</v>
      </c>
      <c r="M20" s="20"/>
      <c r="N20" s="8"/>
      <c r="O20" s="17"/>
      <c r="P20" s="29" t="s">
        <v>32</v>
      </c>
      <c r="Q20" s="30">
        <f>Q19/12</f>
        <v>0</v>
      </c>
      <c r="R20" s="21"/>
      <c r="S20" s="10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 ht="15" customHeight="1" thickBot="1">
      <c r="A21" s="1"/>
      <c r="B21" s="1"/>
      <c r="C21" s="1"/>
      <c r="D21" s="7"/>
      <c r="E21" s="17"/>
      <c r="F21" s="18" t="s">
        <v>33</v>
      </c>
      <c r="G21" s="24">
        <f>(G15-G13-G17)-(G18-G20)</f>
        <v>0</v>
      </c>
      <c r="H21" s="20"/>
      <c r="I21" s="8"/>
      <c r="J21" s="31"/>
      <c r="K21" s="32"/>
      <c r="L21" s="33"/>
      <c r="M21" s="34"/>
      <c r="N21" s="8"/>
      <c r="O21" s="17"/>
      <c r="P21" s="18" t="s">
        <v>34</v>
      </c>
      <c r="Q21" s="19">
        <v>0</v>
      </c>
      <c r="R21" s="21"/>
      <c r="S21" s="10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ht="15" customHeight="1" thickBot="1">
      <c r="A22" s="1"/>
      <c r="B22" s="1"/>
      <c r="C22" s="1"/>
      <c r="D22" s="7"/>
      <c r="E22" s="31"/>
      <c r="F22" s="32"/>
      <c r="G22" s="32"/>
      <c r="H22" s="35"/>
      <c r="I22" s="8"/>
      <c r="J22" s="8"/>
      <c r="K22" s="8"/>
      <c r="L22" s="8"/>
      <c r="M22" s="36"/>
      <c r="N22" s="8"/>
      <c r="O22" s="17"/>
      <c r="P22" s="18" t="s">
        <v>35</v>
      </c>
      <c r="Q22" s="19">
        <v>0</v>
      </c>
      <c r="R22" s="21"/>
      <c r="S22" s="10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 ht="15" customHeight="1">
      <c r="A23" s="1"/>
      <c r="B23" s="1"/>
      <c r="C23" s="1"/>
      <c r="D23" s="7"/>
      <c r="E23" s="8"/>
      <c r="F23" s="8"/>
      <c r="G23" s="8"/>
      <c r="H23" s="36"/>
      <c r="I23" s="8"/>
      <c r="J23" s="8"/>
      <c r="K23" s="8"/>
      <c r="L23" s="8"/>
      <c r="M23" s="36"/>
      <c r="N23" s="8"/>
      <c r="O23" s="17"/>
      <c r="P23" s="18" t="s">
        <v>36</v>
      </c>
      <c r="Q23" s="24">
        <f>Q22/12</f>
        <v>0</v>
      </c>
      <c r="R23" s="21"/>
      <c r="S23" s="10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 ht="15" customHeight="1" thickBot="1">
      <c r="A24" s="1"/>
      <c r="B24" s="1"/>
      <c r="C24" s="1"/>
      <c r="D24" s="7"/>
      <c r="E24" s="8"/>
      <c r="F24" s="8"/>
      <c r="G24" s="8"/>
      <c r="H24" s="8"/>
      <c r="I24" s="8"/>
      <c r="J24" s="8"/>
      <c r="K24" s="8"/>
      <c r="L24" s="8"/>
      <c r="M24" s="36"/>
      <c r="N24" s="8"/>
      <c r="O24" s="17"/>
      <c r="P24" s="18" t="s">
        <v>37</v>
      </c>
      <c r="Q24" s="24">
        <f>Q23+Q18</f>
        <v>0</v>
      </c>
      <c r="R24" s="21"/>
      <c r="S24" s="10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ht="15" customHeight="1" thickBot="1">
      <c r="A25" s="1"/>
      <c r="B25" s="1"/>
      <c r="C25" s="1"/>
      <c r="D25" s="7"/>
      <c r="E25" s="8"/>
      <c r="F25" s="8"/>
      <c r="G25" s="8"/>
      <c r="H25" s="8"/>
      <c r="I25" s="8"/>
      <c r="J25" s="8"/>
      <c r="K25" s="8"/>
      <c r="L25" s="8"/>
      <c r="M25" s="8"/>
      <c r="N25" s="8"/>
      <c r="O25" s="17"/>
      <c r="P25" s="18" t="s">
        <v>38</v>
      </c>
      <c r="Q25" s="22">
        <f>Q23+Q21+Q18</f>
        <v>0</v>
      </c>
      <c r="R25" s="21"/>
      <c r="S25" s="10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ht="15" customHeight="1" thickBot="1">
      <c r="A26" s="1"/>
      <c r="B26" s="1"/>
      <c r="C26" s="1"/>
      <c r="D26" s="7"/>
      <c r="E26" s="8"/>
      <c r="F26" s="8"/>
      <c r="G26" s="8"/>
      <c r="H26" s="8"/>
      <c r="I26" s="8"/>
      <c r="J26" s="8"/>
      <c r="K26" s="8"/>
      <c r="L26" s="8"/>
      <c r="M26" s="8"/>
      <c r="N26" s="8"/>
      <c r="O26" s="17"/>
      <c r="P26" s="18" t="s">
        <v>39</v>
      </c>
      <c r="Q26" s="22">
        <f>Q25-(IF(Q17&lt;100000,Q17*0.3,(Q17-100000)*0.22+100000*0.3)/12)</f>
        <v>0</v>
      </c>
      <c r="R26" s="21"/>
      <c r="S26" s="10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ht="15" customHeight="1" thickBot="1">
      <c r="A27" s="1"/>
      <c r="B27" s="1"/>
      <c r="C27" s="1"/>
      <c r="D27" s="7"/>
      <c r="E27" s="8"/>
      <c r="F27" s="8"/>
      <c r="G27" s="8"/>
      <c r="H27" s="8"/>
      <c r="I27" s="8"/>
      <c r="J27" s="8"/>
      <c r="K27" s="8"/>
      <c r="L27" s="8"/>
      <c r="M27" s="8"/>
      <c r="N27" s="8"/>
      <c r="O27" s="31"/>
      <c r="P27" s="32"/>
      <c r="Q27" s="32"/>
      <c r="R27" s="35"/>
      <c r="S27" s="10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 ht="11.25" customHeight="1" thickBot="1">
      <c r="A28" s="1"/>
      <c r="B28" s="1"/>
      <c r="C28" s="1"/>
      <c r="D28" s="37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9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ht="1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</row>
    <row r="30" spans="1:38" ht="15" customHeight="1">
      <c r="A30" s="1"/>
      <c r="B30" s="1"/>
      <c r="C30" s="1"/>
      <c r="D30" s="1"/>
      <c r="E30" s="1"/>
      <c r="F30" s="1" t="s">
        <v>40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ht="15" customHeight="1">
      <c r="A31" s="1"/>
      <c r="B31" s="1"/>
      <c r="C31" s="1"/>
      <c r="D31" s="1"/>
      <c r="E31" s="1"/>
      <c r="F31" s="1" t="s">
        <v>41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ht="1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1:38" ht="1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15" customHeight="1">
      <c r="A34" s="1"/>
      <c r="B34" s="1"/>
      <c r="C34" s="1"/>
      <c r="D34" s="1"/>
      <c r="E34" s="1"/>
      <c r="F34" s="40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1:38" ht="15" customHeight="1">
      <c r="A35" s="1"/>
      <c r="B35" s="1"/>
      <c r="C35" s="1"/>
      <c r="D35" s="1"/>
      <c r="E35" s="1"/>
      <c r="F35" s="40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1:38" ht="15" customHeight="1">
      <c r="A36" s="1"/>
      <c r="B36" s="1"/>
      <c r="C36" s="1"/>
      <c r="D36" s="1"/>
      <c r="E36" s="1"/>
      <c r="F36" s="40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1:38" ht="15" customHeight="1">
      <c r="A37" s="1"/>
      <c r="B37" s="1"/>
      <c r="C37" s="1"/>
      <c r="D37" s="1"/>
      <c r="E37" s="1"/>
      <c r="F37" s="40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1:38" ht="15" customHeight="1">
      <c r="A38" s="1"/>
      <c r="B38" s="1"/>
      <c r="C38" s="1"/>
      <c r="D38" s="1"/>
      <c r="E38" s="1"/>
      <c r="F38" s="40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1:38" ht="15" customHeight="1">
      <c r="A39" s="1"/>
      <c r="B39" s="1"/>
      <c r="C39" s="1"/>
      <c r="D39" s="1"/>
      <c r="E39" s="1"/>
      <c r="F39" s="40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1:38" ht="15" customHeight="1">
      <c r="A40" s="1"/>
      <c r="B40" s="1"/>
      <c r="C40" s="1"/>
      <c r="D40" s="1"/>
      <c r="E40" s="1"/>
      <c r="F40" s="40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spans="1:38">
      <c r="A41" s="1"/>
      <c r="B41" s="1"/>
      <c r="C41" s="1"/>
      <c r="D41" s="1"/>
      <c r="E41" s="1"/>
      <c r="F41" s="40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spans="1:38">
      <c r="A42" s="1"/>
      <c r="B42" s="1"/>
      <c r="C42" s="1"/>
      <c r="D42" s="1"/>
      <c r="E42" s="1"/>
      <c r="F42" s="40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38">
      <c r="A43" s="1"/>
      <c r="B43" s="1"/>
      <c r="C43" s="1"/>
      <c r="D43" s="1"/>
      <c r="E43" s="1"/>
      <c r="F43" s="40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spans="1:38">
      <c r="A44" s="1"/>
      <c r="B44" s="1"/>
      <c r="C44" s="1"/>
      <c r="D44" s="1"/>
      <c r="E44" s="1"/>
      <c r="F44" s="40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1:38">
      <c r="A45" s="1"/>
      <c r="B45" s="1"/>
      <c r="C45" s="1"/>
      <c r="D45" s="1"/>
      <c r="E45" s="1"/>
      <c r="F45" s="40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1:38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1:38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1:3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</row>
    <row r="49" spans="1:38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</row>
    <row r="50" spans="1:38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</row>
    <row r="51" spans="1:38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</row>
    <row r="52" spans="1:38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</row>
    <row r="53" spans="1:38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8" spans="1:3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1:38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1:38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5" spans="1:38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</row>
    <row r="76" spans="1:38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1:38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</row>
    <row r="78" spans="1:3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</row>
    <row r="79" spans="1:38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</row>
    <row r="80" spans="1:38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</row>
    <row r="81" spans="1:38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</row>
    <row r="82" spans="1:38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</row>
    <row r="83" spans="1:38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</row>
    <row r="84" spans="1:38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</row>
    <row r="85" spans="1:38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</row>
    <row r="86" spans="1:38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</row>
    <row r="87" spans="1:38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</row>
    <row r="88" spans="1:3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</row>
    <row r="89" spans="1:38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</row>
    <row r="90" spans="1:38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</row>
    <row r="91" spans="1:38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</row>
    <row r="92" spans="1:38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</row>
    <row r="93" spans="1:38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</row>
    <row r="94" spans="1:38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</row>
    <row r="95" spans="1:38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</row>
    <row r="96" spans="1:38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</row>
    <row r="97" spans="1:38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</row>
    <row r="98" spans="1:3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</row>
    <row r="99" spans="1:38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</row>
    <row r="100" spans="1:38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</row>
    <row r="101" spans="1:38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</row>
    <row r="102" spans="1:38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</row>
    <row r="103" spans="1:38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</row>
    <row r="104" spans="1:38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</row>
    <row r="105" spans="1:38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</row>
    <row r="106" spans="1:38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</row>
    <row r="107" spans="1:38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</row>
    <row r="108" spans="1:3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</row>
    <row r="109" spans="1:38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</row>
    <row r="110" spans="1:38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</row>
    <row r="111" spans="1:38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</row>
    <row r="112" spans="1:38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</row>
    <row r="113" spans="1:38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</row>
    <row r="114" spans="1:38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</row>
    <row r="115" spans="1:38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</row>
    <row r="116" spans="1:38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</row>
    <row r="117" spans="1:38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</row>
    <row r="118" spans="1:3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</row>
    <row r="119" spans="1:38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</row>
    <row r="120" spans="1:38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</row>
    <row r="121" spans="1:38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</row>
    <row r="122" spans="1:38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</row>
    <row r="123" spans="1:38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</row>
    <row r="124" spans="1:38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</row>
    <row r="125" spans="1:38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</row>
    <row r="126" spans="1:38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</row>
    <row r="127" spans="1:38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</row>
    <row r="128" spans="1:3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</row>
    <row r="129" spans="1:38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</row>
    <row r="130" spans="1:38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</row>
    <row r="131" spans="1:38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</row>
    <row r="132" spans="1:38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</row>
    <row r="133" spans="1:38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</row>
    <row r="134" spans="1:38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 spans="1:38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</row>
    <row r="136" spans="1:38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</row>
    <row r="137" spans="1:38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</row>
    <row r="138" spans="1: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</row>
    <row r="139" spans="1:38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</row>
    <row r="140" spans="1:38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</row>
    <row r="141" spans="1:38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</row>
    <row r="142" spans="1:38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</row>
    <row r="143" spans="1:38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</row>
    <row r="144" spans="1:38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</row>
    <row r="145" spans="1:38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</row>
    <row r="146" spans="1:38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</row>
    <row r="147" spans="1:38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</row>
    <row r="148" spans="1:3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</row>
    <row r="149" spans="1:38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</row>
    <row r="150" spans="1:38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</row>
    <row r="151" spans="1:38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</row>
    <row r="152" spans="1:38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</row>
    <row r="153" spans="1:38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</row>
    <row r="154" spans="1:38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</row>
    <row r="155" spans="1:38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</row>
    <row r="156" spans="1:38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</row>
    <row r="157" spans="1:38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</row>
    <row r="158" spans="1:3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</row>
    <row r="159" spans="1:38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</row>
    <row r="160" spans="1:38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</row>
    <row r="161" spans="1:38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</row>
    <row r="162" spans="1:38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</row>
    <row r="163" spans="1:38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</row>
    <row r="164" spans="1:38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</row>
    <row r="165" spans="1:38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</row>
    <row r="166" spans="1:38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</row>
    <row r="167" spans="1:38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</row>
    <row r="168" spans="1:3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</row>
    <row r="169" spans="1:38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</row>
    <row r="170" spans="1:38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</row>
    <row r="171" spans="1:38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</row>
    <row r="172" spans="1:38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</row>
    <row r="173" spans="1:38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</row>
    <row r="174" spans="1:38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</row>
    <row r="175" spans="1:38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</row>
    <row r="176" spans="1:38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</row>
    <row r="177" spans="1:38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</row>
    <row r="178" spans="1:3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</row>
    <row r="179" spans="1:38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</row>
    <row r="180" spans="1:38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</row>
    <row r="181" spans="1:38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</row>
    <row r="182" spans="1:38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</row>
    <row r="183" spans="1:38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</row>
    <row r="184" spans="1:38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</row>
    <row r="185" spans="1:38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</row>
    <row r="186" spans="1:38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</row>
    <row r="187" spans="1:38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</row>
    <row r="188" spans="1:3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</row>
    <row r="189" spans="1:38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</row>
    <row r="190" spans="1:38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</row>
    <row r="191" spans="1:38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</row>
    <row r="192" spans="1:38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</row>
    <row r="193" spans="1:38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</row>
    <row r="194" spans="1:38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</row>
    <row r="195" spans="1:38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</row>
    <row r="196" spans="1:38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</row>
    <row r="197" spans="1:38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</row>
    <row r="198" spans="1:3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</row>
    <row r="199" spans="1:38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</row>
    <row r="200" spans="1:38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</row>
    <row r="201" spans="1:38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</row>
    <row r="202" spans="1:38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</row>
    <row r="203" spans="1:38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</row>
    <row r="204" spans="1:38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</row>
    <row r="205" spans="1:38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</row>
    <row r="206" spans="1:38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</row>
    <row r="207" spans="1:38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</row>
  </sheetData>
  <sheetProtection password="E1CB" sheet="1" objects="1" scenarios="1"/>
  <mergeCells count="3">
    <mergeCell ref="E10:H10"/>
    <mergeCell ref="J10:M10"/>
    <mergeCell ref="O10:R10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Huskalkyl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Olof</dc:creator>
  <cp:lastModifiedBy>Olof</cp:lastModifiedBy>
  <dcterms:created xsi:type="dcterms:W3CDTF">2015-09-09T19:56:56Z</dcterms:created>
  <dcterms:modified xsi:type="dcterms:W3CDTF">2015-09-09T20:02:21Z</dcterms:modified>
</cp:coreProperties>
</file>